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iamJ\Downloads\UoS\Research Project\Experiments\28_Day_Experiment\28_Day_Data\Electrochemistry\Electrochemistry_MB media\"/>
    </mc:Choice>
  </mc:AlternateContent>
  <xr:revisionPtr revIDLastSave="0" documentId="13_ncr:1_{E8DDC35B-3E61-4DCD-B8AC-36E9A99CC13B}" xr6:coauthVersionLast="47" xr6:coauthVersionMax="47" xr10:uidLastSave="{00000000-0000-0000-0000-000000000000}"/>
  <bookViews>
    <workbookView xWindow="-120" yWindow="-120" windowWidth="29040" windowHeight="16440" activeTab="2" xr2:uid="{7DF18808-0BE4-407C-81D1-4451E4C96561}"/>
  </bookViews>
  <sheets>
    <sheet name="Notes" sheetId="3" r:id="rId1"/>
    <sheet name="ECM_Film &amp; double layer_Control" sheetId="4" r:id="rId2"/>
    <sheet name="ECM_Film &amp; double layer_Test" sheetId="5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61" i="4" l="1"/>
  <c r="T61" i="4"/>
  <c r="S61" i="4"/>
  <c r="R61" i="4"/>
  <c r="Q61" i="4"/>
  <c r="P61" i="4"/>
  <c r="O61" i="4"/>
  <c r="N61" i="4"/>
  <c r="M61" i="4"/>
  <c r="U60" i="4"/>
  <c r="T60" i="4"/>
  <c r="S60" i="4"/>
  <c r="R60" i="4"/>
  <c r="Q60" i="4"/>
  <c r="P60" i="4"/>
  <c r="O60" i="4"/>
  <c r="N60" i="4"/>
  <c r="M60" i="4"/>
  <c r="U55" i="4"/>
  <c r="T55" i="4"/>
  <c r="S55" i="4"/>
  <c r="R55" i="4"/>
  <c r="Q55" i="4"/>
  <c r="P55" i="4"/>
  <c r="O55" i="4"/>
  <c r="N55" i="4"/>
  <c r="M55" i="4"/>
  <c r="U54" i="4"/>
  <c r="T54" i="4"/>
  <c r="S54" i="4"/>
  <c r="R54" i="4"/>
  <c r="Q54" i="4"/>
  <c r="P54" i="4"/>
  <c r="O54" i="4"/>
  <c r="N54" i="4"/>
  <c r="M54" i="4"/>
  <c r="U49" i="4"/>
  <c r="T49" i="4"/>
  <c r="S49" i="4"/>
  <c r="R49" i="4"/>
  <c r="Q49" i="4"/>
  <c r="P49" i="4"/>
  <c r="O49" i="4"/>
  <c r="N49" i="4"/>
  <c r="M49" i="4"/>
  <c r="U48" i="4"/>
  <c r="T48" i="4"/>
  <c r="S48" i="4"/>
  <c r="R48" i="4"/>
  <c r="Q48" i="4"/>
  <c r="P48" i="4"/>
  <c r="O48" i="4"/>
  <c r="N48" i="4"/>
  <c r="M48" i="4"/>
  <c r="U43" i="4"/>
  <c r="T43" i="4"/>
  <c r="S43" i="4"/>
  <c r="R43" i="4"/>
  <c r="Q43" i="4"/>
  <c r="P43" i="4"/>
  <c r="O43" i="4"/>
  <c r="N43" i="4"/>
  <c r="M43" i="4"/>
  <c r="U42" i="4"/>
  <c r="T42" i="4"/>
  <c r="S42" i="4"/>
  <c r="R42" i="4"/>
  <c r="Q42" i="4"/>
  <c r="P42" i="4"/>
  <c r="O42" i="4"/>
  <c r="N42" i="4"/>
  <c r="M42" i="4"/>
  <c r="U37" i="4"/>
  <c r="T37" i="4"/>
  <c r="S37" i="4"/>
  <c r="R37" i="4"/>
  <c r="Q37" i="4"/>
  <c r="P37" i="4"/>
  <c r="O37" i="4"/>
  <c r="N37" i="4"/>
  <c r="M37" i="4"/>
  <c r="U36" i="4"/>
  <c r="T36" i="4"/>
  <c r="S36" i="4"/>
  <c r="R36" i="4"/>
  <c r="Q36" i="4"/>
  <c r="P36" i="4"/>
  <c r="O36" i="4"/>
  <c r="N36" i="4"/>
  <c r="M36" i="4"/>
  <c r="U31" i="4"/>
  <c r="T31" i="4"/>
  <c r="S31" i="4"/>
  <c r="R31" i="4"/>
  <c r="Q31" i="4"/>
  <c r="P31" i="4"/>
  <c r="O31" i="4"/>
  <c r="N31" i="4"/>
  <c r="M31" i="4"/>
  <c r="U30" i="4"/>
  <c r="T30" i="4"/>
  <c r="S30" i="4"/>
  <c r="R30" i="4"/>
  <c r="Q30" i="4"/>
  <c r="P30" i="4"/>
  <c r="O30" i="4"/>
  <c r="N30" i="4"/>
  <c r="M30" i="4"/>
  <c r="U25" i="4"/>
  <c r="T25" i="4"/>
  <c r="S25" i="4"/>
  <c r="R25" i="4"/>
  <c r="Q25" i="4"/>
  <c r="P25" i="4"/>
  <c r="O25" i="4"/>
  <c r="N25" i="4"/>
  <c r="M25" i="4"/>
  <c r="U24" i="4"/>
  <c r="T24" i="4"/>
  <c r="S24" i="4"/>
  <c r="R24" i="4"/>
  <c r="Q24" i="4"/>
  <c r="P24" i="4"/>
  <c r="O24" i="4"/>
  <c r="N24" i="4"/>
  <c r="M24" i="4"/>
  <c r="U19" i="4"/>
  <c r="T19" i="4"/>
  <c r="S19" i="4"/>
  <c r="R19" i="4"/>
  <c r="Q19" i="4"/>
  <c r="P19" i="4"/>
  <c r="O19" i="4"/>
  <c r="N19" i="4"/>
  <c r="M19" i="4"/>
  <c r="U18" i="4"/>
  <c r="T18" i="4"/>
  <c r="S18" i="4"/>
  <c r="R18" i="4"/>
  <c r="Q18" i="4"/>
  <c r="P18" i="4"/>
  <c r="O18" i="4"/>
  <c r="N18" i="4"/>
  <c r="M18" i="4"/>
  <c r="U13" i="4"/>
  <c r="T13" i="4"/>
  <c r="S13" i="4"/>
  <c r="R13" i="4"/>
  <c r="Q13" i="4"/>
  <c r="P13" i="4"/>
  <c r="O13" i="4"/>
  <c r="N13" i="4"/>
  <c r="M13" i="4"/>
  <c r="U12" i="4"/>
  <c r="T12" i="4"/>
  <c r="S12" i="4"/>
  <c r="R12" i="4"/>
  <c r="Q12" i="4"/>
  <c r="P12" i="4"/>
  <c r="O12" i="4"/>
  <c r="N12" i="4"/>
  <c r="M12" i="4"/>
  <c r="U7" i="4"/>
  <c r="T7" i="4"/>
  <c r="S7" i="4"/>
  <c r="R7" i="4"/>
  <c r="Q7" i="4"/>
  <c r="P7" i="4"/>
  <c r="O7" i="4"/>
  <c r="N7" i="4"/>
  <c r="M7" i="4"/>
  <c r="U6" i="4"/>
  <c r="T6" i="4"/>
  <c r="S6" i="4"/>
  <c r="R6" i="4"/>
  <c r="Q6" i="4"/>
  <c r="P6" i="4"/>
  <c r="O6" i="4"/>
  <c r="N6" i="4"/>
  <c r="M6" i="4"/>
  <c r="U61" i="5"/>
  <c r="T61" i="5"/>
  <c r="S61" i="5"/>
  <c r="R61" i="5"/>
  <c r="Q61" i="5"/>
  <c r="P61" i="5"/>
  <c r="O61" i="5"/>
  <c r="N61" i="5"/>
  <c r="M61" i="5"/>
  <c r="U60" i="5"/>
  <c r="T60" i="5"/>
  <c r="S60" i="5"/>
  <c r="R60" i="5"/>
  <c r="Q60" i="5"/>
  <c r="P60" i="5"/>
  <c r="O60" i="5"/>
  <c r="N60" i="5"/>
  <c r="M60" i="5"/>
  <c r="U55" i="5"/>
  <c r="T55" i="5"/>
  <c r="S55" i="5"/>
  <c r="R55" i="5"/>
  <c r="Q55" i="5"/>
  <c r="P55" i="5"/>
  <c r="O55" i="5"/>
  <c r="N55" i="5"/>
  <c r="M55" i="5"/>
  <c r="U54" i="5"/>
  <c r="T54" i="5"/>
  <c r="S54" i="5"/>
  <c r="R54" i="5"/>
  <c r="Q54" i="5"/>
  <c r="P54" i="5"/>
  <c r="O54" i="5"/>
  <c r="N54" i="5"/>
  <c r="M54" i="5"/>
  <c r="U49" i="5"/>
  <c r="T49" i="5"/>
  <c r="S49" i="5"/>
  <c r="R49" i="5"/>
  <c r="Q49" i="5"/>
  <c r="P49" i="5"/>
  <c r="O49" i="5"/>
  <c r="N49" i="5"/>
  <c r="M49" i="5"/>
  <c r="U48" i="5"/>
  <c r="T48" i="5"/>
  <c r="S48" i="5"/>
  <c r="R48" i="5"/>
  <c r="Q48" i="5"/>
  <c r="P48" i="5"/>
  <c r="O48" i="5"/>
  <c r="N48" i="5"/>
  <c r="M48" i="5"/>
  <c r="U43" i="5"/>
  <c r="T43" i="5"/>
  <c r="S43" i="5"/>
  <c r="R43" i="5"/>
  <c r="Q43" i="5"/>
  <c r="P43" i="5"/>
  <c r="O43" i="5"/>
  <c r="N43" i="5"/>
  <c r="M43" i="5"/>
  <c r="U42" i="5"/>
  <c r="T42" i="5"/>
  <c r="S42" i="5"/>
  <c r="R42" i="5"/>
  <c r="Q42" i="5"/>
  <c r="P42" i="5"/>
  <c r="O42" i="5"/>
  <c r="N42" i="5"/>
  <c r="M42" i="5"/>
  <c r="U37" i="5"/>
  <c r="T37" i="5"/>
  <c r="S37" i="5"/>
  <c r="R37" i="5"/>
  <c r="Q37" i="5"/>
  <c r="P37" i="5"/>
  <c r="O37" i="5"/>
  <c r="N37" i="5"/>
  <c r="M37" i="5"/>
  <c r="U36" i="5"/>
  <c r="T36" i="5"/>
  <c r="S36" i="5"/>
  <c r="R36" i="5"/>
  <c r="Q36" i="5"/>
  <c r="P36" i="5"/>
  <c r="O36" i="5"/>
  <c r="N36" i="5"/>
  <c r="M36" i="5"/>
  <c r="U31" i="5"/>
  <c r="T31" i="5"/>
  <c r="S31" i="5"/>
  <c r="R31" i="5"/>
  <c r="Q31" i="5"/>
  <c r="P31" i="5"/>
  <c r="O31" i="5"/>
  <c r="N31" i="5"/>
  <c r="M31" i="5"/>
  <c r="U30" i="5"/>
  <c r="T30" i="5"/>
  <c r="S30" i="5"/>
  <c r="R30" i="5"/>
  <c r="Q30" i="5"/>
  <c r="P30" i="5"/>
  <c r="O30" i="5"/>
  <c r="N30" i="5"/>
  <c r="M30" i="5"/>
  <c r="U25" i="5"/>
  <c r="T25" i="5"/>
  <c r="S25" i="5"/>
  <c r="R25" i="5"/>
  <c r="Q25" i="5"/>
  <c r="P25" i="5"/>
  <c r="O25" i="5"/>
  <c r="N25" i="5"/>
  <c r="M25" i="5"/>
  <c r="U24" i="5"/>
  <c r="T24" i="5"/>
  <c r="S24" i="5"/>
  <c r="R24" i="5"/>
  <c r="Q24" i="5"/>
  <c r="P24" i="5"/>
  <c r="O24" i="5"/>
  <c r="N24" i="5"/>
  <c r="M24" i="5"/>
  <c r="U19" i="5"/>
  <c r="T19" i="5"/>
  <c r="S19" i="5"/>
  <c r="R19" i="5"/>
  <c r="Q19" i="5"/>
  <c r="P19" i="5"/>
  <c r="O19" i="5"/>
  <c r="N19" i="5"/>
  <c r="M19" i="5"/>
  <c r="U18" i="5"/>
  <c r="T18" i="5"/>
  <c r="S18" i="5"/>
  <c r="R18" i="5"/>
  <c r="Q18" i="5"/>
  <c r="P18" i="5"/>
  <c r="O18" i="5"/>
  <c r="N18" i="5"/>
  <c r="M18" i="5"/>
  <c r="U13" i="5"/>
  <c r="T13" i="5"/>
  <c r="S13" i="5"/>
  <c r="R13" i="5"/>
  <c r="Q13" i="5"/>
  <c r="P13" i="5"/>
  <c r="O13" i="5"/>
  <c r="N13" i="5"/>
  <c r="M13" i="5"/>
  <c r="U12" i="5"/>
  <c r="T12" i="5"/>
  <c r="S12" i="5"/>
  <c r="R12" i="5"/>
  <c r="Q12" i="5"/>
  <c r="P12" i="5"/>
  <c r="O12" i="5"/>
  <c r="N12" i="5"/>
  <c r="M12" i="5"/>
  <c r="U7" i="5"/>
  <c r="T7" i="5"/>
  <c r="S7" i="5"/>
  <c r="R7" i="5"/>
  <c r="Q7" i="5"/>
  <c r="P7" i="5"/>
  <c r="O7" i="5"/>
  <c r="N7" i="5"/>
  <c r="M7" i="5"/>
  <c r="U6" i="5"/>
  <c r="T6" i="5"/>
  <c r="S6" i="5"/>
  <c r="R6" i="5"/>
  <c r="Q6" i="5"/>
  <c r="P6" i="5"/>
  <c r="O6" i="5"/>
  <c r="N6" i="5"/>
  <c r="M6" i="5"/>
</calcChain>
</file>

<file path=xl/sharedStrings.xml><?xml version="1.0" encoding="utf-8"?>
<sst xmlns="http://schemas.openxmlformats.org/spreadsheetml/2006/main" count="205" uniqueCount="35">
  <si>
    <t xml:space="preserve">Gamry Echem Analyst &gt; Fit a Model (Simplex Method) </t>
  </si>
  <si>
    <t>ECM_Double layer</t>
  </si>
  <si>
    <t>ECM_CPE with diffusion and warburg infinite</t>
  </si>
  <si>
    <t>Large error for Rp when using CPE with Diffuion and Warburg model</t>
  </si>
  <si>
    <t>Rp value shown is small, but error large</t>
  </si>
  <si>
    <t>ECM_Film and double layer</t>
  </si>
  <si>
    <t>Error not shown in spreadsheet but available in Gamry Data File</t>
  </si>
  <si>
    <t>Day</t>
  </si>
  <si>
    <t>Coupon</t>
  </si>
  <si>
    <t>Rsoln (Ohms)</t>
  </si>
  <si>
    <t>± Error</t>
  </si>
  <si>
    <t>Cdl (S*s^a)</t>
  </si>
  <si>
    <t>Rdl (Ohms)</t>
  </si>
  <si>
    <t>Average</t>
  </si>
  <si>
    <t>StDev</t>
  </si>
  <si>
    <t>Rfilm (Ohms)</t>
  </si>
  <si>
    <t>n</t>
  </si>
  <si>
    <t>Cfilm (S*s^a)</t>
  </si>
  <si>
    <t>m</t>
  </si>
  <si>
    <t>Goodness of Fit</t>
  </si>
  <si>
    <t>AR_4</t>
  </si>
  <si>
    <t>AR_5</t>
  </si>
  <si>
    <t>AR_6</t>
  </si>
  <si>
    <t>25M_4</t>
  </si>
  <si>
    <t>25M_5</t>
  </si>
  <si>
    <t>25M_6</t>
  </si>
  <si>
    <r>
      <t>Rs (</t>
    </r>
    <r>
      <rPr>
        <sz val="11"/>
        <color theme="1"/>
        <rFont val="Calibri"/>
        <family val="2"/>
      </rPr>
      <t>Ω</t>
    </r>
    <r>
      <rPr>
        <sz val="11"/>
        <color theme="1"/>
        <rFont val="Calibri"/>
        <family val="2"/>
        <scheme val="minor"/>
      </rPr>
      <t>)</t>
    </r>
  </si>
  <si>
    <t>Rdl (Ω)</t>
  </si>
  <si>
    <t>Rf (Ω)</t>
  </si>
  <si>
    <t>Rdl + Rf (Ω)</t>
  </si>
  <si>
    <r>
      <t>Ydl (S*s^</t>
    </r>
    <r>
      <rPr>
        <sz val="11"/>
        <color theme="1"/>
        <rFont val="Calibri"/>
        <family val="2"/>
      </rPr>
      <t>α</t>
    </r>
    <r>
      <rPr>
        <sz val="11"/>
        <color theme="1"/>
        <rFont val="Calibri"/>
        <family val="2"/>
        <scheme val="minor"/>
      </rPr>
      <t>)</t>
    </r>
  </si>
  <si>
    <t>ndl</t>
  </si>
  <si>
    <t>Yf (S*s^α)</t>
  </si>
  <si>
    <t>nf</t>
  </si>
  <si>
    <t>Σχ2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</si>
</sst>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E+0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11" fontId="0" fillId="0" borderId="0" xfId="0" applyNumberFormat="1"/>
    <xf numFmtId="0" fontId="0" fillId="2" borderId="0" xfId="0" applyFill="1"/>
    <xf numFmtId="0" fontId="0" fillId="0" borderId="4" xfId="0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5" xfId="0" applyFill="1" applyBorder="1"/>
    <xf numFmtId="0" fontId="0" fillId="0" borderId="3" xfId="0" applyBorder="1"/>
    <xf numFmtId="11" fontId="0" fillId="0" borderId="3" xfId="0" applyNumberFormat="1" applyBorder="1"/>
    <xf numFmtId="0" fontId="0" fillId="0" borderId="4" xfId="0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0" fillId="0" borderId="3" xfId="0" applyNumberFormat="1" applyFill="1" applyBorder="1"/>
    <xf numFmtId="11" fontId="0" fillId="0" borderId="3" xfId="0" applyNumberFormat="1" applyFill="1" applyBorder="1"/>
    <xf numFmtId="0" fontId="0" fillId="0" borderId="3" xfId="0" applyNumberFormat="1" applyBorder="1"/>
    <xf numFmtId="0" fontId="0" fillId="0" borderId="11" xfId="0" applyFill="1" applyBorder="1" applyAlignment="1">
      <alignment horizontal="center"/>
    </xf>
    <xf numFmtId="0" fontId="1" fillId="0" borderId="12" xfId="0" applyFont="1" applyFill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2" borderId="0" xfId="0" applyNumberFormat="1" applyFill="1" applyAlignment="1">
      <alignment horizontal="center"/>
    </xf>
    <xf numFmtId="0" fontId="0" fillId="2" borderId="0" xfId="0" applyFill="1" applyBorder="1"/>
    <xf numFmtId="0" fontId="0" fillId="2" borderId="13" xfId="0" applyFill="1" applyBorder="1"/>
    <xf numFmtId="11" fontId="0" fillId="2" borderId="13" xfId="0" applyNumberFormat="1" applyFill="1" applyBorder="1"/>
    <xf numFmtId="11" fontId="0" fillId="2" borderId="0" xfId="0" applyNumberFormat="1" applyFill="1"/>
    <xf numFmtId="0" fontId="0" fillId="2" borderId="13" xfId="0" applyNumberFormat="1" applyFill="1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2" borderId="6" xfId="0" applyFill="1" applyBorder="1" applyAlignment="1">
      <alignment horizontal="center"/>
    </xf>
    <xf numFmtId="0" fontId="1" fillId="2" borderId="5" xfId="0" applyFont="1" applyFill="1" applyBorder="1"/>
    <xf numFmtId="0" fontId="0" fillId="0" borderId="0" xfId="0" applyAlignment="1">
      <alignment horizontal="center"/>
    </xf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12700</xdr:colOff>
      <xdr:row>4</xdr:row>
      <xdr:rowOff>11430</xdr:rowOff>
    </xdr:from>
    <xdr:to>
      <xdr:col>9</xdr:col>
      <xdr:colOff>145300</xdr:colOff>
      <xdr:row>16</xdr:row>
      <xdr:rowOff>139350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739960BD-D322-6698-7478-A28105DE03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22300" y="748030"/>
          <a:ext cx="5009400" cy="2337720"/>
        </a:xfrm>
        <a:prstGeom prst="rect">
          <a:avLst/>
        </a:prstGeom>
      </xdr:spPr>
    </xdr:pic>
    <xdr:clientData/>
  </xdr:twoCellAnchor>
  <xdr:twoCellAnchor editAs="oneCell">
    <xdr:from>
      <xdr:col>10</xdr:col>
      <xdr:colOff>12700</xdr:colOff>
      <xdr:row>4</xdr:row>
      <xdr:rowOff>12180</xdr:rowOff>
    </xdr:from>
    <xdr:to>
      <xdr:col>18</xdr:col>
      <xdr:colOff>221524</xdr:colOff>
      <xdr:row>16</xdr:row>
      <xdr:rowOff>178450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6B52320A-0F11-1123-28F5-B4066C13F0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108700" y="748780"/>
          <a:ext cx="5085624" cy="2376070"/>
        </a:xfrm>
        <a:prstGeom prst="rect">
          <a:avLst/>
        </a:prstGeom>
      </xdr:spPr>
    </xdr:pic>
    <xdr:clientData/>
  </xdr:twoCellAnchor>
  <xdr:twoCellAnchor editAs="oneCell">
    <xdr:from>
      <xdr:col>1</xdr:col>
      <xdr:colOff>12700</xdr:colOff>
      <xdr:row>20</xdr:row>
      <xdr:rowOff>12700</xdr:rowOff>
    </xdr:from>
    <xdr:to>
      <xdr:col>9</xdr:col>
      <xdr:colOff>263</xdr:colOff>
      <xdr:row>37</xdr:row>
      <xdr:rowOff>43986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F82BE415-066C-0066-331B-9CE70DD99F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22300" y="3695700"/>
          <a:ext cx="4864363" cy="316183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</xdr:colOff>
      <xdr:row>62</xdr:row>
      <xdr:rowOff>50800</xdr:rowOff>
    </xdr:from>
    <xdr:to>
      <xdr:col>8</xdr:col>
      <xdr:colOff>517526</xdr:colOff>
      <xdr:row>79</xdr:row>
      <xdr:rowOff>117475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73ADFF2-0B9F-4FE9-A491-4621EEBDB1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6750" y="11480800"/>
          <a:ext cx="5534026" cy="31972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</xdr:colOff>
      <xdr:row>62</xdr:row>
      <xdr:rowOff>50800</xdr:rowOff>
    </xdr:from>
    <xdr:to>
      <xdr:col>9</xdr:col>
      <xdr:colOff>47626</xdr:colOff>
      <xdr:row>79</xdr:row>
      <xdr:rowOff>117475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9DA43EB7-CADB-4888-ADD0-B6A1CA91A1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6750" y="11468100"/>
          <a:ext cx="5534026" cy="31972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511232-25A3-4C21-B7DE-7F665CE16DA4}">
  <dimension ref="B2:K20"/>
  <sheetViews>
    <sheetView topLeftCell="A4" workbookViewId="0">
      <selection activeCell="J22" sqref="J22"/>
    </sheetView>
  </sheetViews>
  <sheetFormatPr defaultRowHeight="15" x14ac:dyDescent="0.25"/>
  <sheetData>
    <row r="2" spans="2:11" x14ac:dyDescent="0.25">
      <c r="B2" t="s">
        <v>0</v>
      </c>
    </row>
    <row r="4" spans="2:11" x14ac:dyDescent="0.25">
      <c r="B4" t="s">
        <v>1</v>
      </c>
      <c r="K4" t="s">
        <v>2</v>
      </c>
    </row>
    <row r="18" spans="2:11" x14ac:dyDescent="0.25">
      <c r="K18" t="s">
        <v>3</v>
      </c>
    </row>
    <row r="19" spans="2:11" x14ac:dyDescent="0.25">
      <c r="K19" t="s">
        <v>4</v>
      </c>
    </row>
    <row r="20" spans="2:11" x14ac:dyDescent="0.25">
      <c r="B20" t="s">
        <v>5</v>
      </c>
      <c r="K20" t="s">
        <v>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494D8A-5A76-493F-9AA4-008B3791258E}">
  <dimension ref="A1:U62"/>
  <sheetViews>
    <sheetView workbookViewId="0">
      <pane ySplit="1" topLeftCell="A2" activePane="bottomLeft" state="frozen"/>
      <selection pane="bottomLeft" activeCell="L2" sqref="L2"/>
    </sheetView>
  </sheetViews>
  <sheetFormatPr defaultRowHeight="15" x14ac:dyDescent="0.25"/>
  <cols>
    <col min="2" max="2" width="7.42578125" bestFit="1" customWidth="1"/>
    <col min="3" max="3" width="12" bestFit="1" customWidth="1"/>
    <col min="4" max="4" width="10.140625" bestFit="1" customWidth="1"/>
    <col min="5" max="5" width="11.7109375" bestFit="1" customWidth="1"/>
    <col min="6" max="6" width="9.85546875" bestFit="1" customWidth="1"/>
    <col min="7" max="7" width="10" bestFit="1" customWidth="1"/>
    <col min="8" max="8" width="11.5703125" bestFit="1" customWidth="1"/>
    <col min="9" max="9" width="8.42578125" bestFit="1" customWidth="1"/>
    <col min="10" max="10" width="14.85546875" bestFit="1" customWidth="1"/>
    <col min="11" max="11" width="2.7109375" style="5" customWidth="1"/>
    <col min="13" max="16" width="12" bestFit="1" customWidth="1"/>
    <col min="17" max="17" width="10.7109375" bestFit="1" customWidth="1"/>
    <col min="18" max="18" width="12" bestFit="1" customWidth="1"/>
    <col min="19" max="19" width="9.7109375" bestFit="1" customWidth="1"/>
    <col min="20" max="20" width="12" bestFit="1" customWidth="1"/>
    <col min="21" max="21" width="7.28515625" bestFit="1" customWidth="1"/>
  </cols>
  <sheetData>
    <row r="1" spans="1:21" x14ac:dyDescent="0.25">
      <c r="A1" s="1" t="s">
        <v>7</v>
      </c>
      <c r="B1" s="2" t="s">
        <v>8</v>
      </c>
      <c r="C1" s="7" t="s">
        <v>9</v>
      </c>
      <c r="D1" s="8" t="s">
        <v>12</v>
      </c>
      <c r="E1" s="8" t="s">
        <v>15</v>
      </c>
      <c r="F1" s="8" t="s">
        <v>11</v>
      </c>
      <c r="G1" s="8" t="s">
        <v>16</v>
      </c>
      <c r="H1" s="8" t="s">
        <v>17</v>
      </c>
      <c r="I1" s="8" t="s">
        <v>18</v>
      </c>
      <c r="J1" s="8" t="s">
        <v>19</v>
      </c>
      <c r="K1" s="3"/>
      <c r="L1" s="3"/>
      <c r="M1" s="7" t="s">
        <v>26</v>
      </c>
      <c r="N1" s="8" t="s">
        <v>27</v>
      </c>
      <c r="O1" s="8" t="s">
        <v>28</v>
      </c>
      <c r="P1" s="30" t="s">
        <v>29</v>
      </c>
      <c r="Q1" s="8" t="s">
        <v>30</v>
      </c>
      <c r="R1" s="31" t="s">
        <v>31</v>
      </c>
      <c r="S1" s="8" t="s">
        <v>32</v>
      </c>
      <c r="T1" s="31" t="s">
        <v>33</v>
      </c>
      <c r="U1" s="8" t="s">
        <v>34</v>
      </c>
    </row>
    <row r="2" spans="1:21" x14ac:dyDescent="0.25">
      <c r="A2" s="27">
        <v>1</v>
      </c>
      <c r="B2" s="6" t="s">
        <v>20</v>
      </c>
      <c r="C2" s="13">
        <v>41.5</v>
      </c>
      <c r="D2" s="14">
        <v>114.8</v>
      </c>
      <c r="E2" s="13">
        <v>326.3</v>
      </c>
      <c r="F2" s="14">
        <v>8.0490000000000004E-6</v>
      </c>
      <c r="G2" s="13">
        <v>1</v>
      </c>
      <c r="H2" s="14">
        <v>5.0520000000000003E-4</v>
      </c>
      <c r="I2" s="14">
        <v>0.78149999999999997</v>
      </c>
      <c r="J2" s="14">
        <v>2.2989999999999998E-3</v>
      </c>
    </row>
    <row r="3" spans="1:21" x14ac:dyDescent="0.25">
      <c r="A3" s="28"/>
      <c r="B3" s="12" t="s">
        <v>10</v>
      </c>
      <c r="C3" s="14">
        <v>0.35439999999999999</v>
      </c>
      <c r="D3" s="14">
        <v>10240</v>
      </c>
      <c r="E3" s="14">
        <v>10240</v>
      </c>
      <c r="F3" s="14">
        <v>5.5199999999999997E-4</v>
      </c>
      <c r="G3" s="14">
        <v>12.22</v>
      </c>
      <c r="H3" s="14">
        <v>7.9569999999999999E-5</v>
      </c>
      <c r="I3" s="14">
        <v>2.3060000000000001E-2</v>
      </c>
      <c r="J3" s="14"/>
    </row>
    <row r="4" spans="1:21" x14ac:dyDescent="0.25">
      <c r="A4" s="28"/>
      <c r="B4" s="11" t="s">
        <v>21</v>
      </c>
      <c r="C4" s="13">
        <v>35.159999999999997</v>
      </c>
      <c r="D4" s="14">
        <v>193.9</v>
      </c>
      <c r="E4" s="13">
        <v>314.7</v>
      </c>
      <c r="F4" s="14">
        <v>2.0259999999999999E-5</v>
      </c>
      <c r="G4" s="13">
        <v>1</v>
      </c>
      <c r="H4" s="14">
        <v>5.5159999999999996E-4</v>
      </c>
      <c r="I4" s="14">
        <v>0.77990000000000004</v>
      </c>
      <c r="J4" s="14">
        <v>5.8790000000000003E-4</v>
      </c>
      <c r="K4" s="20"/>
      <c r="L4" s="32"/>
    </row>
    <row r="5" spans="1:21" x14ac:dyDescent="0.25">
      <c r="A5" s="28"/>
      <c r="B5" s="12" t="s">
        <v>10</v>
      </c>
      <c r="C5" s="14">
        <v>0.26290000000000002</v>
      </c>
      <c r="D5" s="14">
        <v>1677</v>
      </c>
      <c r="E5" s="14">
        <v>1681</v>
      </c>
      <c r="F5" s="14">
        <v>1.3770000000000001E-4</v>
      </c>
      <c r="G5" s="14">
        <v>2.2480000000000002</v>
      </c>
      <c r="H5" s="14">
        <v>6.9930000000000003E-5</v>
      </c>
      <c r="I5" s="14">
        <v>1.338E-2</v>
      </c>
      <c r="J5" s="14"/>
      <c r="K5" s="20"/>
      <c r="L5" s="32"/>
    </row>
    <row r="6" spans="1:21" x14ac:dyDescent="0.25">
      <c r="A6" s="28"/>
      <c r="B6" s="11" t="s">
        <v>22</v>
      </c>
      <c r="C6" s="13">
        <v>15.86</v>
      </c>
      <c r="D6" s="14">
        <v>513.4</v>
      </c>
      <c r="E6" s="13">
        <v>24.04</v>
      </c>
      <c r="F6" s="14">
        <v>6.3719999999999998E-4</v>
      </c>
      <c r="G6" s="14">
        <v>0.78639999999999999</v>
      </c>
      <c r="H6" s="14">
        <v>1.775E-8</v>
      </c>
      <c r="I6" s="14">
        <v>1</v>
      </c>
      <c r="J6" s="14">
        <v>4.84E-4</v>
      </c>
      <c r="K6" s="20"/>
      <c r="L6" s="32" t="s">
        <v>13</v>
      </c>
      <c r="M6">
        <f>AVERAGE(C2,C4,C6)</f>
        <v>30.84</v>
      </c>
      <c r="N6">
        <f t="shared" ref="N6:O6" si="0">AVERAGE(D2,D4,D6)</f>
        <v>274.0333333333333</v>
      </c>
      <c r="O6">
        <f t="shared" si="0"/>
        <v>221.67999999999998</v>
      </c>
      <c r="P6">
        <f>AVERAGE((D2+E2),(D4+E4),(D6+E6))</f>
        <v>495.71333333333331</v>
      </c>
      <c r="Q6" s="33">
        <f>AVERAGE(F2,F4,F6)</f>
        <v>2.2183633333333334E-4</v>
      </c>
      <c r="R6">
        <f t="shared" ref="R6:U6" si="1">AVERAGE(G2,G4,G6)</f>
        <v>0.92879999999999996</v>
      </c>
      <c r="S6" s="33">
        <f t="shared" si="1"/>
        <v>3.5227258333333334E-4</v>
      </c>
      <c r="T6">
        <f t="shared" si="1"/>
        <v>0.8538</v>
      </c>
      <c r="U6" s="33">
        <f t="shared" si="1"/>
        <v>1.1236333333333333E-3</v>
      </c>
    </row>
    <row r="7" spans="1:21" ht="15.75" thickBot="1" x14ac:dyDescent="0.3">
      <c r="A7" s="28"/>
      <c r="B7" s="17" t="s">
        <v>10</v>
      </c>
      <c r="C7" s="14">
        <v>36.54</v>
      </c>
      <c r="D7" s="14">
        <v>9.4420000000000002</v>
      </c>
      <c r="E7" s="14">
        <v>36.6</v>
      </c>
      <c r="F7" s="14">
        <v>1.6439999999999998E-5</v>
      </c>
      <c r="G7" s="14">
        <v>7.0939999999999996E-3</v>
      </c>
      <c r="H7" s="14">
        <v>2.4570000000000001E-8</v>
      </c>
      <c r="I7" s="14">
        <v>0.2097</v>
      </c>
      <c r="J7" s="14"/>
      <c r="K7" s="25"/>
      <c r="L7" s="32" t="s">
        <v>14</v>
      </c>
      <c r="M7">
        <f>STDEV(C2,C4,C6)</f>
        <v>13.354744475279183</v>
      </c>
      <c r="N7">
        <f t="shared" ref="N7:O7" si="2">STDEV(D2,D4,D6)</f>
        <v>211.03673455901787</v>
      </c>
      <c r="O7">
        <f t="shared" si="2"/>
        <v>171.25950251007973</v>
      </c>
      <c r="P7">
        <f>STDEV((D2+E2),(D4+E4),(D6+E6))</f>
        <v>49.44591523405478</v>
      </c>
      <c r="Q7" s="33">
        <f>STDEV(F2,F4,F6)</f>
        <v>3.5976729815303296E-4</v>
      </c>
      <c r="R7">
        <f t="shared" ref="R7:U7" si="3">STDEV(G2,G4,G6)</f>
        <v>0.12332201749890473</v>
      </c>
      <c r="S7" s="33">
        <f t="shared" si="3"/>
        <v>3.0594254477764419E-4</v>
      </c>
      <c r="T7">
        <f t="shared" si="3"/>
        <v>0.12661544139638009</v>
      </c>
      <c r="U7" s="33">
        <f t="shared" si="3"/>
        <v>1.0192222050825488E-3</v>
      </c>
    </row>
    <row r="8" spans="1:21" x14ac:dyDescent="0.25">
      <c r="A8" s="28"/>
      <c r="B8" s="16" t="s">
        <v>23</v>
      </c>
      <c r="C8" s="14">
        <v>29.82</v>
      </c>
      <c r="D8" s="14">
        <v>570.20000000000005</v>
      </c>
      <c r="E8" s="13">
        <v>8.234</v>
      </c>
      <c r="F8" s="14">
        <v>6.3869999999999997E-4</v>
      </c>
      <c r="G8" s="14">
        <v>0.78069999999999995</v>
      </c>
      <c r="H8" s="14">
        <v>1.5460000000000001E-6</v>
      </c>
      <c r="I8" s="10">
        <v>0.77459999999999996</v>
      </c>
      <c r="J8" s="10">
        <v>2.653E-4</v>
      </c>
      <c r="K8" s="20"/>
      <c r="L8" s="32"/>
    </row>
    <row r="9" spans="1:21" x14ac:dyDescent="0.25">
      <c r="A9" s="28"/>
      <c r="B9" s="12" t="s">
        <v>10</v>
      </c>
      <c r="C9" s="14">
        <v>20.96</v>
      </c>
      <c r="D9" s="14">
        <v>10.85</v>
      </c>
      <c r="E9" s="14">
        <v>21.09</v>
      </c>
      <c r="F9" s="14">
        <v>1.7090000000000001E-5</v>
      </c>
      <c r="G9" s="14">
        <v>7.2680000000000002E-3</v>
      </c>
      <c r="H9" s="14">
        <v>4.2560000000000004E-6</v>
      </c>
      <c r="I9" s="10">
        <v>0.49180000000000001</v>
      </c>
      <c r="J9" s="15"/>
      <c r="K9" s="20"/>
      <c r="L9" s="32"/>
    </row>
    <row r="10" spans="1:21" x14ac:dyDescent="0.25">
      <c r="A10" s="28"/>
      <c r="B10" s="11" t="s">
        <v>24</v>
      </c>
      <c r="C10" s="14">
        <v>24.47</v>
      </c>
      <c r="D10" s="14">
        <v>619.79999999999995</v>
      </c>
      <c r="E10" s="13">
        <v>13.58</v>
      </c>
      <c r="F10" s="14">
        <v>6.1160000000000001E-4</v>
      </c>
      <c r="G10" s="14">
        <v>0.79149999999999998</v>
      </c>
      <c r="H10" s="14">
        <v>1.5349999999999999E-6</v>
      </c>
      <c r="I10" s="10">
        <v>0.74080000000000001</v>
      </c>
      <c r="J10" s="10">
        <v>1.439E-3</v>
      </c>
      <c r="K10" s="20"/>
      <c r="L10" s="32"/>
    </row>
    <row r="11" spans="1:21" x14ac:dyDescent="0.25">
      <c r="A11" s="28"/>
      <c r="B11" s="12" t="s">
        <v>10</v>
      </c>
      <c r="C11" s="14">
        <v>20.12</v>
      </c>
      <c r="D11" s="14">
        <v>11.76</v>
      </c>
      <c r="E11" s="14">
        <v>20.28</v>
      </c>
      <c r="F11" s="14">
        <v>1.523E-5</v>
      </c>
      <c r="G11" s="14">
        <v>6.9800000000000001E-3</v>
      </c>
      <c r="H11" s="14">
        <v>2.413E-6</v>
      </c>
      <c r="I11" s="10">
        <v>0.28360000000000002</v>
      </c>
      <c r="J11" s="15"/>
      <c r="K11" s="20"/>
      <c r="L11" s="32"/>
    </row>
    <row r="12" spans="1:21" x14ac:dyDescent="0.25">
      <c r="A12" s="28"/>
      <c r="B12" s="11" t="s">
        <v>25</v>
      </c>
      <c r="C12" s="14">
        <v>1.24</v>
      </c>
      <c r="D12" s="14">
        <v>718.1</v>
      </c>
      <c r="E12" s="13">
        <v>40.590000000000003</v>
      </c>
      <c r="F12" s="14">
        <v>5.9659999999999997E-4</v>
      </c>
      <c r="G12" s="14">
        <v>0.7994</v>
      </c>
      <c r="H12" s="14">
        <v>9.6839999999999992E-9</v>
      </c>
      <c r="I12" s="10">
        <v>0.99970000000000003</v>
      </c>
      <c r="J12" s="10">
        <v>7.7640000000000001E-4</v>
      </c>
      <c r="K12" s="20"/>
      <c r="L12" s="32" t="s">
        <v>13</v>
      </c>
      <c r="M12">
        <f>AVERAGE(C8,C10,C12)</f>
        <v>18.510000000000002</v>
      </c>
      <c r="N12">
        <f t="shared" ref="N12:O12" si="4">AVERAGE(D8,D10,D12)</f>
        <v>636.0333333333333</v>
      </c>
      <c r="O12">
        <f t="shared" si="4"/>
        <v>20.801333333333336</v>
      </c>
      <c r="P12">
        <f>AVERAGE((D8+E8),(D10+E10),(D12+E12))</f>
        <v>656.83466666666675</v>
      </c>
      <c r="Q12" s="33">
        <f>AVERAGE(F8,F10,F12)</f>
        <v>6.1563333333333325E-4</v>
      </c>
      <c r="R12">
        <f t="shared" ref="R12:U12" si="5">AVERAGE(G8,G10,G12)</f>
        <v>0.79053333333333331</v>
      </c>
      <c r="S12" s="33">
        <f t="shared" si="5"/>
        <v>1.030228E-6</v>
      </c>
      <c r="T12">
        <f t="shared" si="5"/>
        <v>0.83836666666666682</v>
      </c>
      <c r="U12" s="33">
        <f t="shared" si="5"/>
        <v>8.2689999999999988E-4</v>
      </c>
    </row>
    <row r="13" spans="1:21" ht="15.75" thickBot="1" x14ac:dyDescent="0.3">
      <c r="A13" s="29"/>
      <c r="B13" s="17" t="s">
        <v>10</v>
      </c>
      <c r="C13" s="14">
        <v>45.44</v>
      </c>
      <c r="D13" s="14">
        <v>14.1</v>
      </c>
      <c r="E13" s="14">
        <v>45.5</v>
      </c>
      <c r="F13" s="14">
        <v>1.349E-5</v>
      </c>
      <c r="G13" s="14">
        <v>6.5040000000000002E-3</v>
      </c>
      <c r="H13" s="14">
        <v>1.0239999999999999E-8</v>
      </c>
      <c r="I13" s="10">
        <v>0.13900000000000001</v>
      </c>
      <c r="J13" s="15"/>
      <c r="K13" s="25"/>
      <c r="L13" s="32" t="s">
        <v>14</v>
      </c>
      <c r="M13">
        <f>STDEV(C8,C10,C12)</f>
        <v>15.193594044859829</v>
      </c>
      <c r="N13">
        <f t="shared" ref="N13:O13" si="6">STDEV(D8,D10,D12)</f>
        <v>75.274453391129541</v>
      </c>
      <c r="O13">
        <f t="shared" si="6"/>
        <v>17.344694443354527</v>
      </c>
      <c r="P13">
        <f>STDEV((D8+E8),(D10+E10),(D12+E12))</f>
        <v>92.388567611655219</v>
      </c>
      <c r="Q13" s="33">
        <f>STDEV(F8,F10,F12)</f>
        <v>2.1337838066058451E-5</v>
      </c>
      <c r="R13">
        <f t="shared" ref="R13:U13" si="7">STDEV(G8,G10,G12)</f>
        <v>9.3874029067327145E-3</v>
      </c>
      <c r="S13" s="33">
        <f t="shared" si="7"/>
        <v>8.8383414278471947E-7</v>
      </c>
      <c r="T13">
        <f t="shared" si="7"/>
        <v>0.14073714269279802</v>
      </c>
      <c r="U13" s="33">
        <f t="shared" si="7"/>
        <v>5.8847736574994965E-4</v>
      </c>
    </row>
    <row r="14" spans="1:21" x14ac:dyDescent="0.25">
      <c r="A14" s="26">
        <v>7</v>
      </c>
      <c r="B14" s="18" t="s">
        <v>20</v>
      </c>
      <c r="C14" s="9">
        <v>29.89</v>
      </c>
      <c r="D14" s="10">
        <v>9712</v>
      </c>
      <c r="E14" s="9">
        <v>61.1</v>
      </c>
      <c r="F14" s="10">
        <v>2.3809999999999999E-4</v>
      </c>
      <c r="G14" s="10">
        <v>0.8901</v>
      </c>
      <c r="H14" s="10">
        <v>2.207E-4</v>
      </c>
      <c r="I14" s="10">
        <v>0.43130000000000002</v>
      </c>
      <c r="J14" s="10">
        <v>1.305E-3</v>
      </c>
      <c r="K14" s="20"/>
      <c r="L14" s="32"/>
      <c r="Q14" s="4"/>
      <c r="S14" s="4"/>
    </row>
    <row r="15" spans="1:21" x14ac:dyDescent="0.25">
      <c r="A15" s="26"/>
      <c r="B15" s="12" t="s">
        <v>10</v>
      </c>
      <c r="C15" s="10">
        <v>1.893</v>
      </c>
      <c r="D15" s="10">
        <v>2586</v>
      </c>
      <c r="E15" s="10">
        <v>3.2570000000000001</v>
      </c>
      <c r="F15" s="10">
        <v>1.7949999999999999E-5</v>
      </c>
      <c r="G15" s="10">
        <v>1.5169999999999999E-2</v>
      </c>
      <c r="H15" s="10">
        <v>3.8550000000000002E-5</v>
      </c>
      <c r="I15" s="10">
        <v>2.0469999999999999E-2</v>
      </c>
      <c r="J15" s="10"/>
      <c r="K15" s="20"/>
      <c r="L15" s="32"/>
    </row>
    <row r="16" spans="1:21" x14ac:dyDescent="0.25">
      <c r="A16" s="26"/>
      <c r="B16" s="11" t="s">
        <v>21</v>
      </c>
      <c r="C16" s="9">
        <v>29.67</v>
      </c>
      <c r="D16" s="10">
        <v>21400</v>
      </c>
      <c r="E16" s="9">
        <v>205.6</v>
      </c>
      <c r="F16" s="10">
        <v>1.316E-4</v>
      </c>
      <c r="G16" s="10">
        <v>0.96340000000000003</v>
      </c>
      <c r="H16" s="10">
        <v>9.2699999999999998E-4</v>
      </c>
      <c r="I16" s="10">
        <v>0.36780000000000002</v>
      </c>
      <c r="J16" s="10">
        <v>4.9580000000000002E-4</v>
      </c>
      <c r="K16" s="20"/>
      <c r="L16" s="32"/>
    </row>
    <row r="17" spans="1:21" x14ac:dyDescent="0.25">
      <c r="A17" s="26"/>
      <c r="B17" s="12" t="s">
        <v>10</v>
      </c>
      <c r="C17" s="10">
        <v>0.83530000000000004</v>
      </c>
      <c r="D17" s="10">
        <v>30100</v>
      </c>
      <c r="E17" s="10">
        <v>19.21</v>
      </c>
      <c r="F17" s="10">
        <v>2.6429999999999999E-5</v>
      </c>
      <c r="G17" s="10">
        <v>3.9039999999999998E-2</v>
      </c>
      <c r="H17" s="10">
        <v>7.6680000000000004E-5</v>
      </c>
      <c r="I17" s="10">
        <v>9.6939999999999995E-3</v>
      </c>
      <c r="J17" s="10"/>
      <c r="K17" s="20"/>
      <c r="L17" s="32"/>
    </row>
    <row r="18" spans="1:21" x14ac:dyDescent="0.25">
      <c r="A18" s="26"/>
      <c r="B18" s="11" t="s">
        <v>22</v>
      </c>
      <c r="C18" s="9">
        <v>30.9</v>
      </c>
      <c r="D18" s="10">
        <v>59050000</v>
      </c>
      <c r="E18" s="9">
        <v>328.8</v>
      </c>
      <c r="F18" s="10">
        <v>7.0889999999999994E-5</v>
      </c>
      <c r="G18" s="10">
        <v>0.98370000000000002</v>
      </c>
      <c r="H18" s="10">
        <v>1.4599999999999999E-3</v>
      </c>
      <c r="I18" s="10">
        <v>0.32440000000000002</v>
      </c>
      <c r="J18" s="10">
        <v>2.0500000000000002E-3</v>
      </c>
      <c r="K18" s="20"/>
      <c r="L18" s="32" t="s">
        <v>13</v>
      </c>
      <c r="M18">
        <f>AVERAGE(C14,C16,C18)</f>
        <v>30.153333333333336</v>
      </c>
      <c r="N18">
        <f t="shared" ref="N18:O18" si="8">AVERAGE(D14,D16,D18)</f>
        <v>19693704</v>
      </c>
      <c r="O18">
        <f t="shared" si="8"/>
        <v>198.5</v>
      </c>
      <c r="P18">
        <f>AVERAGE((D14+E14),(D16+E16),(D18+E18))</f>
        <v>19693902.5</v>
      </c>
      <c r="Q18" s="33">
        <f>AVERAGE(F14,F16,F18)</f>
        <v>1.4686333333333333E-4</v>
      </c>
      <c r="R18">
        <f t="shared" ref="R18:U18" si="9">AVERAGE(G14,G16,G18)</f>
        <v>0.94573333333333343</v>
      </c>
      <c r="S18" s="33">
        <f t="shared" si="9"/>
        <v>8.6923333333333334E-4</v>
      </c>
      <c r="T18">
        <f t="shared" si="9"/>
        <v>0.3745</v>
      </c>
      <c r="U18" s="33">
        <f t="shared" si="9"/>
        <v>1.2836E-3</v>
      </c>
    </row>
    <row r="19" spans="1:21" ht="15.75" thickBot="1" x14ac:dyDescent="0.3">
      <c r="A19" s="26"/>
      <c r="B19" s="17" t="s">
        <v>10</v>
      </c>
      <c r="C19" s="10">
        <v>0.97230000000000005</v>
      </c>
      <c r="D19" s="10">
        <v>330900000000</v>
      </c>
      <c r="E19" s="10">
        <v>51.7</v>
      </c>
      <c r="F19" s="10">
        <v>2.5850000000000002E-5</v>
      </c>
      <c r="G19" s="10">
        <v>6.6519999999999996E-2</v>
      </c>
      <c r="H19" s="10">
        <v>1.021E-4</v>
      </c>
      <c r="I19" s="10">
        <v>8.8299999999999993E-3</v>
      </c>
      <c r="J19" s="10"/>
      <c r="K19" s="25"/>
      <c r="L19" s="32" t="s">
        <v>14</v>
      </c>
      <c r="M19">
        <f>STDEV(C14,C16,C18)</f>
        <v>0.65592174329971054</v>
      </c>
      <c r="N19">
        <f t="shared" ref="N19:O19" si="10">STDEV(D14,D16,D18)</f>
        <v>34083552.635868929</v>
      </c>
      <c r="O19">
        <f t="shared" si="10"/>
        <v>133.99115642459395</v>
      </c>
      <c r="P19">
        <f>STDEV((D14+E14),(D16+E16),(D18+E18))</f>
        <v>34083665.491441973</v>
      </c>
      <c r="Q19" s="33">
        <f>STDEV(F14,F16,F18)</f>
        <v>8.4643505559099639E-5</v>
      </c>
      <c r="R19">
        <f t="shared" ref="R19:U19" si="11">STDEV(G14,G16,G18)</f>
        <v>4.923741802057998E-2</v>
      </c>
      <c r="S19" s="33">
        <f t="shared" si="11"/>
        <v>6.2166619928490021E-4</v>
      </c>
      <c r="T19">
        <f t="shared" si="11"/>
        <v>5.3764021426972973E-2</v>
      </c>
      <c r="U19" s="33">
        <f t="shared" si="11"/>
        <v>7.7732096330923703E-4</v>
      </c>
    </row>
    <row r="20" spans="1:21" x14ac:dyDescent="0.25">
      <c r="A20" s="26"/>
      <c r="B20" s="16" t="s">
        <v>23</v>
      </c>
      <c r="C20" s="9">
        <v>36.78</v>
      </c>
      <c r="D20" s="10">
        <v>4617</v>
      </c>
      <c r="E20" s="9">
        <v>52.54</v>
      </c>
      <c r="F20" s="10">
        <v>2.4360000000000001E-4</v>
      </c>
      <c r="G20" s="10">
        <v>0.90610000000000002</v>
      </c>
      <c r="H20" s="10">
        <v>1.919E-4</v>
      </c>
      <c r="I20" s="10">
        <v>0.62350000000000005</v>
      </c>
      <c r="J20" s="10">
        <v>1.299E-3</v>
      </c>
      <c r="K20" s="20"/>
      <c r="L20" s="32"/>
    </row>
    <row r="21" spans="1:21" x14ac:dyDescent="0.25">
      <c r="A21" s="26"/>
      <c r="B21" s="12" t="s">
        <v>10</v>
      </c>
      <c r="C21" s="10">
        <v>0.47020000000000001</v>
      </c>
      <c r="D21" s="10">
        <v>411.3</v>
      </c>
      <c r="E21" s="10">
        <v>4.2060000000000004</v>
      </c>
      <c r="F21" s="10">
        <v>3.0020000000000001E-5</v>
      </c>
      <c r="G21" s="10">
        <v>2.2880000000000001E-2</v>
      </c>
      <c r="H21" s="10">
        <v>4.244E-5</v>
      </c>
      <c r="I21" s="10">
        <v>2.436E-2</v>
      </c>
      <c r="J21" s="10"/>
      <c r="K21" s="20"/>
      <c r="L21" s="32"/>
    </row>
    <row r="22" spans="1:21" x14ac:dyDescent="0.25">
      <c r="A22" s="26"/>
      <c r="B22" s="11" t="s">
        <v>24</v>
      </c>
      <c r="C22" s="9">
        <v>34.869999999999997</v>
      </c>
      <c r="D22" s="10">
        <v>30390</v>
      </c>
      <c r="E22" s="9">
        <v>212.2</v>
      </c>
      <c r="F22" s="10">
        <v>1.807E-3</v>
      </c>
      <c r="G22" s="10">
        <v>0.47799999999999998</v>
      </c>
      <c r="H22" s="10">
        <v>3.0200000000000002E-4</v>
      </c>
      <c r="I22" s="10">
        <v>0.53410000000000002</v>
      </c>
      <c r="J22" s="10">
        <v>9.904E-4</v>
      </c>
      <c r="K22" s="20"/>
      <c r="L22" s="32"/>
    </row>
    <row r="23" spans="1:21" x14ac:dyDescent="0.25">
      <c r="A23" s="26"/>
      <c r="B23" s="12" t="s">
        <v>10</v>
      </c>
      <c r="C23" s="10">
        <v>0.63929999999999998</v>
      </c>
      <c r="D23" s="10">
        <v>203300</v>
      </c>
      <c r="E23" s="10">
        <v>40.29</v>
      </c>
      <c r="F23" s="10">
        <v>1.695E-4</v>
      </c>
      <c r="G23" s="10">
        <v>6.5110000000000001E-2</v>
      </c>
      <c r="H23" s="10">
        <v>6.2559999999999997E-5</v>
      </c>
      <c r="I23" s="10">
        <v>2.383E-2</v>
      </c>
      <c r="J23" s="10"/>
      <c r="K23" s="20"/>
      <c r="L23" s="32"/>
    </row>
    <row r="24" spans="1:21" x14ac:dyDescent="0.25">
      <c r="A24" s="26"/>
      <c r="B24" s="11" t="s">
        <v>25</v>
      </c>
      <c r="C24" s="9">
        <v>37.94</v>
      </c>
      <c r="D24" s="10">
        <v>5675</v>
      </c>
      <c r="E24" s="9">
        <v>286.8</v>
      </c>
      <c r="F24" s="10">
        <v>1.895E-3</v>
      </c>
      <c r="G24" s="10">
        <v>0.65600000000000003</v>
      </c>
      <c r="H24" s="10">
        <v>4.6200000000000001E-4</v>
      </c>
      <c r="I24" s="10">
        <v>0.48899999999999999</v>
      </c>
      <c r="J24" s="10">
        <v>2.2920000000000002E-3</v>
      </c>
      <c r="K24" s="20"/>
      <c r="L24" s="32" t="s">
        <v>13</v>
      </c>
      <c r="M24">
        <f>AVERAGE(C20,C22,C24)</f>
        <v>36.53</v>
      </c>
      <c r="N24">
        <f t="shared" ref="N24:O24" si="12">AVERAGE(D20,D22,D24)</f>
        <v>13560.666666666666</v>
      </c>
      <c r="O24">
        <f t="shared" si="12"/>
        <v>183.84666666666666</v>
      </c>
      <c r="P24">
        <f>AVERAGE((D20+E20),(D22+E22),(D24+E24))</f>
        <v>13744.513333333334</v>
      </c>
      <c r="Q24" s="33">
        <f>AVERAGE(F20,F22,F24)</f>
        <v>1.3152000000000001E-3</v>
      </c>
      <c r="R24">
        <f t="shared" ref="R24:U24" si="13">AVERAGE(G20,G22,G24)</f>
        <v>0.68003333333333338</v>
      </c>
      <c r="S24" s="33">
        <f t="shared" si="13"/>
        <v>3.1863333333333334E-4</v>
      </c>
      <c r="T24">
        <f t="shared" si="13"/>
        <v>0.54886666666666661</v>
      </c>
      <c r="U24" s="33">
        <f t="shared" si="13"/>
        <v>1.5271333333333333E-3</v>
      </c>
    </row>
    <row r="25" spans="1:21" ht="15.75" thickBot="1" x14ac:dyDescent="0.3">
      <c r="A25" s="26"/>
      <c r="B25" s="17" t="s">
        <v>10</v>
      </c>
      <c r="C25" s="10">
        <v>0.68330000000000002</v>
      </c>
      <c r="D25" s="10">
        <v>5598</v>
      </c>
      <c r="E25" s="10">
        <v>31.52</v>
      </c>
      <c r="F25" s="10">
        <v>1.393E-4</v>
      </c>
      <c r="G25" s="10">
        <v>6.3390000000000002E-2</v>
      </c>
      <c r="H25" s="10">
        <v>6.2899999999999997E-5</v>
      </c>
      <c r="I25" s="10">
        <v>1.737E-2</v>
      </c>
      <c r="J25" s="10"/>
      <c r="K25" s="25"/>
      <c r="L25" s="32" t="s">
        <v>14</v>
      </c>
      <c r="M25">
        <f>STDEV(C20,C22,C24)</f>
        <v>1.5501935363044193</v>
      </c>
      <c r="N25">
        <f t="shared" ref="N25:O25" si="14">STDEV(D20,D22,D24)</f>
        <v>14584.227313551215</v>
      </c>
      <c r="O25">
        <f t="shared" si="14"/>
        <v>119.67610677713969</v>
      </c>
      <c r="P25">
        <f>STDEV((D20+E20),(D22+E22),(D24+E24))</f>
        <v>14613.476102232942</v>
      </c>
      <c r="Q25" s="33">
        <f>STDEV(F20,F22,F24)</f>
        <v>9.2907530372946618E-4</v>
      </c>
      <c r="R25">
        <f t="shared" ref="R25:U25" si="15">STDEV(G20,G22,G24)</f>
        <v>0.21505953439299824</v>
      </c>
      <c r="S25" s="33">
        <f t="shared" si="15"/>
        <v>1.358160643419376E-4</v>
      </c>
      <c r="T25">
        <f t="shared" si="15"/>
        <v>6.8455119117079369E-2</v>
      </c>
      <c r="U25" s="33">
        <f t="shared" si="15"/>
        <v>6.8012811538219285E-4</v>
      </c>
    </row>
    <row r="26" spans="1:21" x14ac:dyDescent="0.25">
      <c r="A26" s="26">
        <v>14</v>
      </c>
      <c r="B26" s="18" t="s">
        <v>20</v>
      </c>
      <c r="C26" s="9">
        <v>35.65</v>
      </c>
      <c r="D26" s="10">
        <v>12290</v>
      </c>
      <c r="E26" s="9">
        <v>56.61</v>
      </c>
      <c r="F26" s="10">
        <v>1.9540000000000001E-4</v>
      </c>
      <c r="G26" s="10">
        <v>0.91659999999999997</v>
      </c>
      <c r="H26" s="10">
        <v>2.9859999999999999E-4</v>
      </c>
      <c r="I26" s="10">
        <v>0.45290000000000002</v>
      </c>
      <c r="J26" s="10">
        <v>1.348E-3</v>
      </c>
      <c r="K26" s="20"/>
      <c r="L26" s="32"/>
    </row>
    <row r="27" spans="1:21" x14ac:dyDescent="0.25">
      <c r="A27" s="26"/>
      <c r="B27" s="12" t="s">
        <v>10</v>
      </c>
      <c r="C27" s="9">
        <v>1.2090000000000001</v>
      </c>
      <c r="D27" s="10">
        <v>3756</v>
      </c>
      <c r="E27" s="10">
        <v>2.5350000000000001</v>
      </c>
      <c r="F27" s="10">
        <v>1.6030000000000001E-5</v>
      </c>
      <c r="G27" s="10">
        <v>1.6379999999999999E-2</v>
      </c>
      <c r="H27" s="10">
        <v>3.434E-5</v>
      </c>
      <c r="I27" s="10">
        <v>1.421E-2</v>
      </c>
      <c r="J27" s="10"/>
      <c r="K27" s="20"/>
      <c r="L27" s="32"/>
    </row>
    <row r="28" spans="1:21" x14ac:dyDescent="0.25">
      <c r="A28" s="26"/>
      <c r="B28" s="11" t="s">
        <v>21</v>
      </c>
      <c r="C28" s="9">
        <v>27.05</v>
      </c>
      <c r="D28" s="10">
        <v>8607</v>
      </c>
      <c r="E28" s="9">
        <v>16.88</v>
      </c>
      <c r="F28" s="10">
        <v>3.769E-4</v>
      </c>
      <c r="G28" s="10">
        <v>0.86760000000000004</v>
      </c>
      <c r="H28" s="10">
        <v>2.8219999999999997E-4</v>
      </c>
      <c r="I28" s="10">
        <v>0.3926</v>
      </c>
      <c r="J28" s="10">
        <v>2.8719999999999999E-4</v>
      </c>
      <c r="K28" s="20"/>
      <c r="L28" s="32"/>
    </row>
    <row r="29" spans="1:21" x14ac:dyDescent="0.25">
      <c r="A29" s="26"/>
      <c r="B29" s="12" t="s">
        <v>10</v>
      </c>
      <c r="C29" s="9">
        <v>9.2379999999999995</v>
      </c>
      <c r="D29" s="10">
        <v>4958</v>
      </c>
      <c r="E29" s="10">
        <v>9.5239999999999991</v>
      </c>
      <c r="F29" s="10">
        <v>4.0120000000000002E-5</v>
      </c>
      <c r="G29" s="10">
        <v>1.668E-2</v>
      </c>
      <c r="H29" s="10">
        <v>5.4110000000000002E-5</v>
      </c>
      <c r="I29" s="10">
        <v>0.1163</v>
      </c>
      <c r="J29" s="10"/>
      <c r="K29" s="20"/>
      <c r="L29" s="32"/>
    </row>
    <row r="30" spans="1:21" x14ac:dyDescent="0.25">
      <c r="A30" s="26"/>
      <c r="B30" s="11" t="s">
        <v>22</v>
      </c>
      <c r="C30" s="9">
        <v>42.04</v>
      </c>
      <c r="D30" s="10">
        <v>582</v>
      </c>
      <c r="E30" s="10">
        <v>1867</v>
      </c>
      <c r="F30" s="10">
        <v>7.5420000000000001E-4</v>
      </c>
      <c r="G30" s="10">
        <v>0.5857</v>
      </c>
      <c r="H30" s="10">
        <v>5.4929999999999996E-4</v>
      </c>
      <c r="I30" s="10">
        <v>0.81479999999999997</v>
      </c>
      <c r="J30" s="10">
        <v>3.4020000000000001E-3</v>
      </c>
      <c r="K30" s="20"/>
      <c r="L30" s="32" t="s">
        <v>13</v>
      </c>
      <c r="M30">
        <f>AVERAGE(C26,C28,C30)</f>
        <v>34.913333333333334</v>
      </c>
      <c r="N30">
        <f t="shared" ref="N30:O30" si="16">AVERAGE(D26,D28,D30)</f>
        <v>7159.666666666667</v>
      </c>
      <c r="O30">
        <f t="shared" si="16"/>
        <v>646.83000000000004</v>
      </c>
      <c r="P30">
        <f>AVERAGE((D26+E26),(D28+E28),(D30+E30))</f>
        <v>7806.496666666666</v>
      </c>
      <c r="Q30" s="33">
        <f>AVERAGE(F26,F28,F30)</f>
        <v>4.4216666666666666E-4</v>
      </c>
      <c r="R30">
        <f t="shared" ref="R30:U30" si="17">AVERAGE(G26,G28,G30)</f>
        <v>0.78996666666666659</v>
      </c>
      <c r="S30" s="33">
        <f t="shared" si="17"/>
        <v>3.7669999999999999E-4</v>
      </c>
      <c r="T30">
        <f t="shared" si="17"/>
        <v>0.55343333333333333</v>
      </c>
      <c r="U30" s="33">
        <f t="shared" si="17"/>
        <v>1.6790666666666669E-3</v>
      </c>
    </row>
    <row r="31" spans="1:21" ht="15.75" thickBot="1" x14ac:dyDescent="0.3">
      <c r="A31" s="26"/>
      <c r="B31" s="17" t="s">
        <v>10</v>
      </c>
      <c r="C31" s="10">
        <v>0.28889999999999999</v>
      </c>
      <c r="D31" s="10">
        <v>4700</v>
      </c>
      <c r="E31" s="10">
        <v>4170</v>
      </c>
      <c r="F31" s="10">
        <v>9.5429999999999994E-3</v>
      </c>
      <c r="G31" s="10">
        <v>1.994</v>
      </c>
      <c r="H31" s="10">
        <v>7.7009999999999996E-5</v>
      </c>
      <c r="I31" s="10">
        <v>2.53E-2</v>
      </c>
      <c r="J31" s="10"/>
      <c r="K31" s="25"/>
      <c r="L31" s="32" t="s">
        <v>14</v>
      </c>
      <c r="M31">
        <f>STDEV(C26,C28,C30)</f>
        <v>7.522102986089271</v>
      </c>
      <c r="N31">
        <f t="shared" ref="N31:O31" si="18">STDEV(D26,D28,D30)</f>
        <v>5986.684920165193</v>
      </c>
      <c r="O31">
        <f t="shared" si="18"/>
        <v>1056.8849227328394</v>
      </c>
      <c r="P31">
        <f>STDEV((D26+E26),(D28+E28),(D30+E30))</f>
        <v>4999.1756883743692</v>
      </c>
      <c r="Q31" s="33">
        <f>STDEV(F26,F28,F30)</f>
        <v>2.8505992937158554E-4</v>
      </c>
      <c r="R31">
        <f t="shared" ref="R31:U31" si="19">STDEV(G26,G28,G30)</f>
        <v>0.17858864278932582</v>
      </c>
      <c r="S31" s="33">
        <f t="shared" si="19"/>
        <v>1.4970073480113582E-4</v>
      </c>
      <c r="T31">
        <f t="shared" si="19"/>
        <v>0.22834934493738643</v>
      </c>
      <c r="U31" s="33">
        <f t="shared" si="19"/>
        <v>1.5835714740210915E-3</v>
      </c>
    </row>
    <row r="32" spans="1:21" x14ac:dyDescent="0.25">
      <c r="A32" s="26"/>
      <c r="B32" s="16" t="s">
        <v>23</v>
      </c>
      <c r="C32" s="10">
        <v>2.86E-2</v>
      </c>
      <c r="D32" s="10">
        <v>22160</v>
      </c>
      <c r="E32" s="10">
        <v>59.38</v>
      </c>
      <c r="F32" s="10">
        <v>3.5849999999999999E-4</v>
      </c>
      <c r="G32" s="10">
        <v>0.85519999999999996</v>
      </c>
      <c r="H32" s="10">
        <v>2.8269999999999999E-4</v>
      </c>
      <c r="I32" s="10">
        <v>0.27910000000000001</v>
      </c>
      <c r="J32" s="10">
        <v>1.096E-3</v>
      </c>
    </row>
    <row r="33" spans="1:21" x14ac:dyDescent="0.25">
      <c r="A33" s="26"/>
      <c r="B33" s="12" t="s">
        <v>10</v>
      </c>
      <c r="C33" s="10">
        <v>18.52</v>
      </c>
      <c r="D33" s="10">
        <v>36900</v>
      </c>
      <c r="E33" s="10">
        <v>20.92</v>
      </c>
      <c r="F33" s="10">
        <v>2.1630000000000001E-5</v>
      </c>
      <c r="G33" s="10">
        <v>1.159E-2</v>
      </c>
      <c r="H33" s="10">
        <v>7.7639999999999995E-5</v>
      </c>
      <c r="I33" s="10">
        <v>7.1389999999999995E-2</v>
      </c>
      <c r="J33" s="10"/>
    </row>
    <row r="34" spans="1:21" x14ac:dyDescent="0.25">
      <c r="A34" s="26"/>
      <c r="B34" s="11" t="s">
        <v>24</v>
      </c>
      <c r="C34" s="10">
        <v>21</v>
      </c>
      <c r="D34" s="10">
        <v>58180000</v>
      </c>
      <c r="E34" s="10">
        <v>57.08</v>
      </c>
      <c r="F34" s="10">
        <v>2.0230000000000001E-3</v>
      </c>
      <c r="G34" s="10">
        <v>0.55249999999999999</v>
      </c>
      <c r="H34" s="10">
        <v>3.3859999999999999E-4</v>
      </c>
      <c r="I34" s="10">
        <v>0.38009999999999999</v>
      </c>
      <c r="J34" s="10">
        <v>1.469E-3</v>
      </c>
    </row>
    <row r="35" spans="1:21" x14ac:dyDescent="0.25">
      <c r="A35" s="26"/>
      <c r="B35" s="12" t="s">
        <v>10</v>
      </c>
      <c r="C35" s="10">
        <v>4.8710000000000004</v>
      </c>
      <c r="D35" s="10">
        <v>299500000000</v>
      </c>
      <c r="E35" s="10">
        <v>11.67</v>
      </c>
      <c r="F35" s="10">
        <v>2.4429999999999998E-4</v>
      </c>
      <c r="G35" s="10">
        <v>2.46E-2</v>
      </c>
      <c r="H35" s="10">
        <v>2.33E-4</v>
      </c>
      <c r="I35" s="10">
        <v>7.6700000000000004E-2</v>
      </c>
      <c r="J35" s="10"/>
    </row>
    <row r="36" spans="1:21" x14ac:dyDescent="0.25">
      <c r="A36" s="26"/>
      <c r="B36" s="11" t="s">
        <v>25</v>
      </c>
      <c r="C36" s="10">
        <v>1.069E-7</v>
      </c>
      <c r="D36" s="10">
        <v>1773000</v>
      </c>
      <c r="E36" s="10">
        <v>73.34</v>
      </c>
      <c r="F36" s="10">
        <v>5.3499999999999999E-4</v>
      </c>
      <c r="G36" s="10">
        <v>0.76149999999999995</v>
      </c>
      <c r="H36" s="10">
        <v>5.6300000000000002E-4</v>
      </c>
      <c r="I36" s="10">
        <v>0.2329</v>
      </c>
      <c r="J36" s="10">
        <v>1.0660000000000001E-3</v>
      </c>
      <c r="L36" s="32" t="s">
        <v>13</v>
      </c>
      <c r="M36">
        <f>AVERAGE(C32,C34,C36)</f>
        <v>7.0095333689666672</v>
      </c>
      <c r="N36">
        <f t="shared" ref="N36:O36" si="20">AVERAGE(D32,D34,D36)</f>
        <v>19991720</v>
      </c>
      <c r="O36">
        <f t="shared" si="20"/>
        <v>63.266666666666673</v>
      </c>
      <c r="P36">
        <f>AVERAGE((D32+E32),(D34+E34),(D36+E36))</f>
        <v>19991783.266666669</v>
      </c>
      <c r="Q36" s="33">
        <f>AVERAGE(F32,F34,F36)</f>
        <v>9.7216666666666664E-4</v>
      </c>
      <c r="R36">
        <f t="shared" ref="R36:U36" si="21">AVERAGE(G32,G34,G36)</f>
        <v>0.72306666666666664</v>
      </c>
      <c r="S36" s="33">
        <f t="shared" si="21"/>
        <v>3.947666666666667E-4</v>
      </c>
      <c r="T36">
        <f t="shared" si="21"/>
        <v>0.29736666666666667</v>
      </c>
      <c r="U36" s="33">
        <f t="shared" si="21"/>
        <v>1.2103333333333334E-3</v>
      </c>
    </row>
    <row r="37" spans="1:21" ht="15.75" thickBot="1" x14ac:dyDescent="0.3">
      <c r="A37" s="26"/>
      <c r="B37" s="17" t="s">
        <v>10</v>
      </c>
      <c r="C37" s="10">
        <v>24.83</v>
      </c>
      <c r="D37" s="10">
        <v>639900000</v>
      </c>
      <c r="E37" s="10">
        <v>31.16</v>
      </c>
      <c r="F37" s="10">
        <v>5.7620000000000001E-5</v>
      </c>
      <c r="G37" s="10">
        <v>1.702E-2</v>
      </c>
      <c r="H37" s="10">
        <v>2.107E-4</v>
      </c>
      <c r="I37" s="10">
        <v>8.6819999999999994E-2</v>
      </c>
      <c r="J37" s="10"/>
      <c r="K37" s="22"/>
      <c r="L37" s="32" t="s">
        <v>14</v>
      </c>
      <c r="M37">
        <f>STDEV(C32,C34,C36)</f>
        <v>12.116107951979224</v>
      </c>
      <c r="N37">
        <f t="shared" ref="N37:O37" si="22">STDEV(D32,D34,D36)</f>
        <v>33083604.809560884</v>
      </c>
      <c r="O37">
        <f t="shared" si="22"/>
        <v>8.7992348152173605</v>
      </c>
      <c r="P37">
        <f>STDEV((D32+E32),(D34+E34),(D36+E36))</f>
        <v>33083599.638323851</v>
      </c>
      <c r="Q37" s="33">
        <f>STDEV(F32,F34,F36)</f>
        <v>9.1431727717096835E-4</v>
      </c>
      <c r="R37">
        <f t="shared" ref="R37:U37" si="23">STDEV(G32,G34,G36)</f>
        <v>0.15496665232666426</v>
      </c>
      <c r="S37" s="33">
        <f t="shared" si="23"/>
        <v>1.4835108133523444E-4</v>
      </c>
      <c r="T37">
        <f t="shared" si="23"/>
        <v>7.5280896204371381E-2</v>
      </c>
      <c r="U37" s="33">
        <f t="shared" si="23"/>
        <v>2.2451354821777087E-4</v>
      </c>
    </row>
    <row r="38" spans="1:21" x14ac:dyDescent="0.25">
      <c r="A38" s="26">
        <v>21</v>
      </c>
      <c r="B38" s="18" t="s">
        <v>20</v>
      </c>
      <c r="C38" s="9">
        <v>25.42</v>
      </c>
      <c r="D38" s="10">
        <v>1466000000</v>
      </c>
      <c r="E38" s="9">
        <v>65.14</v>
      </c>
      <c r="F38" s="10">
        <v>2.4369999999999999E-4</v>
      </c>
      <c r="G38" s="10">
        <v>0.90480000000000005</v>
      </c>
      <c r="H38" s="10">
        <v>3.3829999999999998E-4</v>
      </c>
      <c r="I38" s="10">
        <v>0.36109999999999998</v>
      </c>
      <c r="J38" s="10">
        <v>8.2850000000000003E-4</v>
      </c>
    </row>
    <row r="39" spans="1:21" x14ac:dyDescent="0.25">
      <c r="A39" s="26"/>
      <c r="B39" s="12" t="s">
        <v>10</v>
      </c>
      <c r="C39" s="10">
        <v>3.56</v>
      </c>
      <c r="D39" s="10">
        <v>82840000000000</v>
      </c>
      <c r="E39" s="10">
        <v>4.4880000000000004</v>
      </c>
      <c r="F39" s="10">
        <v>1.6860000000000001E-5</v>
      </c>
      <c r="G39" s="10">
        <v>1.4160000000000001E-2</v>
      </c>
      <c r="H39" s="10">
        <v>4.6619999999999997E-5</v>
      </c>
      <c r="I39" s="10">
        <v>2.2440000000000002E-2</v>
      </c>
      <c r="J39" s="10"/>
    </row>
    <row r="40" spans="1:21" x14ac:dyDescent="0.25">
      <c r="A40" s="26"/>
      <c r="B40" s="11" t="s">
        <v>21</v>
      </c>
      <c r="C40" s="9">
        <v>32.33</v>
      </c>
      <c r="D40" s="10">
        <v>39210</v>
      </c>
      <c r="E40" s="9">
        <v>141</v>
      </c>
      <c r="F40" s="10">
        <v>2.7740000000000002E-4</v>
      </c>
      <c r="G40" s="10">
        <v>0.9163</v>
      </c>
      <c r="H40" s="10">
        <v>2.3800000000000001E-4</v>
      </c>
      <c r="I40" s="10">
        <v>0.47389999999999999</v>
      </c>
      <c r="J40" s="10">
        <v>2.2100000000000002E-3</v>
      </c>
    </row>
    <row r="41" spans="1:21" x14ac:dyDescent="0.25">
      <c r="A41" s="26"/>
      <c r="B41" s="12" t="s">
        <v>10</v>
      </c>
      <c r="C41" s="10">
        <v>1.01</v>
      </c>
      <c r="D41" s="10">
        <v>37530</v>
      </c>
      <c r="E41" s="10">
        <v>8.51</v>
      </c>
      <c r="F41" s="10">
        <v>2.5040000000000001E-5</v>
      </c>
      <c r="G41" s="10">
        <v>1.9810000000000001E-2</v>
      </c>
      <c r="H41" s="10">
        <v>4.1149999999999997E-5</v>
      </c>
      <c r="I41" s="10">
        <v>1.9259999999999999E-2</v>
      </c>
      <c r="J41" s="10"/>
    </row>
    <row r="42" spans="1:21" x14ac:dyDescent="0.25">
      <c r="A42" s="26"/>
      <c r="B42" s="19" t="s">
        <v>22</v>
      </c>
      <c r="C42" s="9">
        <v>37.020000000000003</v>
      </c>
      <c r="D42" s="10">
        <v>12590</v>
      </c>
      <c r="E42" s="9">
        <v>118.9</v>
      </c>
      <c r="F42" s="10">
        <v>3.0860000000000002E-4</v>
      </c>
      <c r="G42" s="10">
        <v>0.91739999999999999</v>
      </c>
      <c r="H42" s="10">
        <v>1.9039999999999999E-4</v>
      </c>
      <c r="I42" s="10">
        <v>0.51329999999999998</v>
      </c>
      <c r="J42" s="10">
        <v>2.1749999999999999E-3</v>
      </c>
      <c r="K42" s="21"/>
      <c r="L42" s="32" t="s">
        <v>13</v>
      </c>
      <c r="M42">
        <f>AVERAGE(C38,C40,C42)</f>
        <v>31.590000000000003</v>
      </c>
      <c r="N42">
        <f t="shared" ref="N42:O42" si="24">AVERAGE(D38,D40,D42)</f>
        <v>488683933.33333331</v>
      </c>
      <c r="O42">
        <f t="shared" si="24"/>
        <v>108.34666666666665</v>
      </c>
      <c r="P42">
        <f>AVERAGE((D38+E38),(D40+E40),(D42+E42))</f>
        <v>488684041.68000007</v>
      </c>
      <c r="Q42" s="33">
        <f>AVERAGE(F38,F40,F42)</f>
        <v>2.765666666666667E-4</v>
      </c>
      <c r="R42">
        <f t="shared" ref="R42:U42" si="25">AVERAGE(G38,G40,G42)</f>
        <v>0.91283333333333339</v>
      </c>
      <c r="S42" s="33">
        <f t="shared" si="25"/>
        <v>2.5556666666666663E-4</v>
      </c>
      <c r="T42">
        <f t="shared" si="25"/>
        <v>0.44943333333333335</v>
      </c>
      <c r="U42" s="33">
        <f t="shared" si="25"/>
        <v>1.7378333333333334E-3</v>
      </c>
    </row>
    <row r="43" spans="1:21" ht="15.75" thickBot="1" x14ac:dyDescent="0.3">
      <c r="A43" s="26"/>
      <c r="B43" s="17" t="s">
        <v>10</v>
      </c>
      <c r="C43" s="10">
        <v>0.93979999999999997</v>
      </c>
      <c r="D43" s="10">
        <v>3274</v>
      </c>
      <c r="E43" s="10">
        <v>6.8929999999999998</v>
      </c>
      <c r="F43" s="10">
        <v>2.4669999999999999E-5</v>
      </c>
      <c r="G43" s="10">
        <v>1.8069999999999999E-2</v>
      </c>
      <c r="H43" s="10">
        <v>3.7119999999999997E-5</v>
      </c>
      <c r="I43" s="10">
        <v>2.1950000000000001E-2</v>
      </c>
      <c r="J43" s="10"/>
      <c r="K43" s="22"/>
      <c r="L43" s="32" t="s">
        <v>14</v>
      </c>
      <c r="M43">
        <f>STDEV(C38,C40,C42)</f>
        <v>5.835297764467513</v>
      </c>
      <c r="N43">
        <f t="shared" ref="N43:O43" si="26">STDEV(D38,D40,D42)</f>
        <v>846380541.36467445</v>
      </c>
      <c r="O43">
        <f t="shared" si="26"/>
        <v>39.015567833024541</v>
      </c>
      <c r="P43">
        <f>STDEV((D38+E38),(D40+E40),(D42+E42))</f>
        <v>846380503.94677746</v>
      </c>
      <c r="Q43" s="33">
        <f>STDEV(F38,F40,F42)</f>
        <v>3.2458024174822077E-5</v>
      </c>
      <c r="R43">
        <f t="shared" ref="R43:U43" si="27">STDEV(G38,G40,G42)</f>
        <v>6.9787773523256151E-3</v>
      </c>
      <c r="S43" s="33">
        <f t="shared" si="27"/>
        <v>7.5498631334172754E-5</v>
      </c>
      <c r="T43">
        <f t="shared" si="27"/>
        <v>7.8994767759221374E-2</v>
      </c>
      <c r="U43" s="33">
        <f t="shared" si="27"/>
        <v>7.8770018619607636E-4</v>
      </c>
    </row>
    <row r="44" spans="1:21" x14ac:dyDescent="0.25">
      <c r="A44" s="26"/>
      <c r="B44" s="16" t="s">
        <v>23</v>
      </c>
      <c r="C44" s="9">
        <v>37.53</v>
      </c>
      <c r="D44" s="10">
        <v>8562</v>
      </c>
      <c r="E44" s="9">
        <v>125.1</v>
      </c>
      <c r="F44" s="10">
        <v>2.3900000000000001E-4</v>
      </c>
      <c r="G44" s="10">
        <v>0.93469999999999998</v>
      </c>
      <c r="H44" s="10">
        <v>3.1310000000000002E-4</v>
      </c>
      <c r="I44" s="10">
        <v>0.52659999999999996</v>
      </c>
      <c r="J44" s="10">
        <v>3.2390000000000001E-3</v>
      </c>
    </row>
    <row r="45" spans="1:21" x14ac:dyDescent="0.25">
      <c r="A45" s="26"/>
      <c r="B45" s="12" t="s">
        <v>10</v>
      </c>
      <c r="C45" s="10">
        <v>0.60089999999999999</v>
      </c>
      <c r="D45" s="10">
        <v>2060</v>
      </c>
      <c r="E45" s="10">
        <v>9.5449999999999999</v>
      </c>
      <c r="F45" s="10">
        <v>2.9689999999999999E-5</v>
      </c>
      <c r="G45" s="10">
        <v>2.613E-2</v>
      </c>
      <c r="H45" s="10">
        <v>4.8090000000000002E-5</v>
      </c>
      <c r="I45" s="10">
        <v>1.771E-2</v>
      </c>
      <c r="J45" s="10"/>
    </row>
    <row r="46" spans="1:21" x14ac:dyDescent="0.25">
      <c r="A46" s="26"/>
      <c r="B46" s="11" t="s">
        <v>24</v>
      </c>
      <c r="C46" s="9">
        <v>30.96</v>
      </c>
      <c r="D46" s="10">
        <v>8400</v>
      </c>
      <c r="E46" s="9">
        <v>231.2</v>
      </c>
      <c r="F46" s="10">
        <v>2.3159999999999999E-3</v>
      </c>
      <c r="G46" s="10">
        <v>0.62270000000000003</v>
      </c>
      <c r="H46" s="10">
        <v>4.1899999999999999E-4</v>
      </c>
      <c r="I46" s="10">
        <v>0.42909999999999998</v>
      </c>
      <c r="J46" s="10">
        <v>1.2620000000000001E-3</v>
      </c>
    </row>
    <row r="47" spans="1:21" x14ac:dyDescent="0.25">
      <c r="A47" s="26"/>
      <c r="B47" s="12" t="s">
        <v>10</v>
      </c>
      <c r="C47" s="10">
        <v>1.0820000000000001</v>
      </c>
      <c r="D47" s="10">
        <v>13670</v>
      </c>
      <c r="E47" s="10">
        <v>21.68</v>
      </c>
      <c r="F47" s="10">
        <v>1.693E-4</v>
      </c>
      <c r="G47" s="10">
        <v>5.3839999999999999E-2</v>
      </c>
      <c r="H47" s="10">
        <v>6.7910000000000005E-5</v>
      </c>
      <c r="I47" s="10">
        <v>1.8919999999999999E-2</v>
      </c>
      <c r="J47" s="10"/>
    </row>
    <row r="48" spans="1:21" x14ac:dyDescent="0.25">
      <c r="A48" s="26"/>
      <c r="B48" s="11" t="s">
        <v>25</v>
      </c>
      <c r="C48" s="9">
        <v>34.729999999999997</v>
      </c>
      <c r="D48" s="10">
        <v>2369000</v>
      </c>
      <c r="E48" s="9">
        <v>231.3</v>
      </c>
      <c r="F48" s="10">
        <v>2.8879999999999999E-3</v>
      </c>
      <c r="G48" s="10">
        <v>0.58819999999999995</v>
      </c>
      <c r="H48" s="10">
        <v>4.796E-4</v>
      </c>
      <c r="I48" s="10">
        <v>0.41710000000000003</v>
      </c>
      <c r="J48" s="10">
        <v>1.0920000000000001E-3</v>
      </c>
      <c r="L48" s="32" t="s">
        <v>13</v>
      </c>
      <c r="M48">
        <f>AVERAGE(C44,C46,C48)</f>
        <v>34.406666666666666</v>
      </c>
      <c r="N48">
        <f t="shared" ref="N48:O48" si="28">AVERAGE(D44,D46,D48)</f>
        <v>795320.66666666663</v>
      </c>
      <c r="O48">
        <f t="shared" si="28"/>
        <v>195.86666666666665</v>
      </c>
      <c r="P48">
        <f>AVERAGE((D44+E44),(D46+E46),(D48+E48))</f>
        <v>795516.53333333321</v>
      </c>
      <c r="Q48" s="33">
        <f>AVERAGE(F44,F46,F48)</f>
        <v>1.8143333333333334E-3</v>
      </c>
      <c r="R48">
        <f t="shared" ref="R48:U48" si="29">AVERAGE(G44,G46,G48)</f>
        <v>0.71519999999999995</v>
      </c>
      <c r="S48" s="33">
        <f t="shared" si="29"/>
        <v>4.0390000000000001E-4</v>
      </c>
      <c r="T48">
        <f t="shared" si="29"/>
        <v>0.45760000000000001</v>
      </c>
      <c r="U48" s="33">
        <f t="shared" si="29"/>
        <v>1.8643333333333333E-3</v>
      </c>
    </row>
    <row r="49" spans="1:21" ht="15.75" thickBot="1" x14ac:dyDescent="0.3">
      <c r="A49" s="26"/>
      <c r="B49" s="17" t="s">
        <v>10</v>
      </c>
      <c r="C49" s="10">
        <v>1.226</v>
      </c>
      <c r="D49" s="10">
        <v>1722000000</v>
      </c>
      <c r="E49" s="10">
        <v>26.27</v>
      </c>
      <c r="F49" s="10">
        <v>2.5159999999999999E-4</v>
      </c>
      <c r="G49" s="10">
        <v>7.0180000000000006E-2</v>
      </c>
      <c r="H49" s="10">
        <v>8.6609999999999999E-5</v>
      </c>
      <c r="I49" s="10">
        <v>2.1149999999999999E-2</v>
      </c>
      <c r="J49" s="10"/>
      <c r="K49" s="22"/>
      <c r="L49" s="32" t="s">
        <v>14</v>
      </c>
      <c r="M49">
        <f>STDEV(C44,C46,C48)</f>
        <v>3.2969126972568339</v>
      </c>
      <c r="N49">
        <f t="shared" ref="N49:O49" si="30">STDEV(D44,D46,D48)</f>
        <v>1362846.2824843209</v>
      </c>
      <c r="O49">
        <f t="shared" si="30"/>
        <v>61.28575147074033</v>
      </c>
      <c r="P49">
        <f>STDEV((D44+E44),(D46+E46),(D48+E48))</f>
        <v>1362876.9665306341</v>
      </c>
      <c r="Q49" s="33">
        <f>STDEV(F44,F46,F48)</f>
        <v>1.3939341208727665E-3</v>
      </c>
      <c r="R49">
        <f t="shared" ref="R49:U49" si="31">STDEV(G44,G46,G48)</f>
        <v>0.19087364930759829</v>
      </c>
      <c r="S49" s="33">
        <f t="shared" si="31"/>
        <v>8.4270813452820055E-5</v>
      </c>
      <c r="T49">
        <f t="shared" si="31"/>
        <v>6.0056223657502739E-2</v>
      </c>
      <c r="U49" s="33">
        <f t="shared" si="31"/>
        <v>1.1935268465071631E-3</v>
      </c>
    </row>
    <row r="50" spans="1:21" x14ac:dyDescent="0.25">
      <c r="A50" s="26">
        <v>28</v>
      </c>
      <c r="B50" s="18" t="s">
        <v>20</v>
      </c>
      <c r="C50" s="10">
        <v>1.8539999999999999E-5</v>
      </c>
      <c r="D50" s="10">
        <v>1140</v>
      </c>
      <c r="E50" s="9">
        <v>44.58</v>
      </c>
      <c r="F50" s="10">
        <v>8.5110000000000003E-4</v>
      </c>
      <c r="G50" s="10">
        <v>0.80559999999999998</v>
      </c>
      <c r="H50" s="10">
        <v>1.3720000000000001E-7</v>
      </c>
      <c r="I50" s="10">
        <v>0.79020000000000001</v>
      </c>
      <c r="J50" s="10">
        <v>3.4299999999999999E-4</v>
      </c>
    </row>
    <row r="51" spans="1:21" x14ac:dyDescent="0.25">
      <c r="A51" s="26"/>
      <c r="B51" s="12" t="s">
        <v>10</v>
      </c>
      <c r="C51" s="9">
        <v>59.53</v>
      </c>
      <c r="D51" s="9">
        <v>33.1</v>
      </c>
      <c r="E51" s="9">
        <v>59.66</v>
      </c>
      <c r="F51" s="10">
        <v>1.5670000000000001E-5</v>
      </c>
      <c r="G51" s="10">
        <v>6.3920000000000001E-3</v>
      </c>
      <c r="H51" s="10">
        <v>1.8129999999999999E-7</v>
      </c>
      <c r="I51" s="10">
        <v>0.14799999999999999</v>
      </c>
      <c r="J51" s="9"/>
    </row>
    <row r="52" spans="1:21" x14ac:dyDescent="0.25">
      <c r="A52" s="26"/>
      <c r="B52" s="11" t="s">
        <v>21</v>
      </c>
      <c r="C52" s="10">
        <v>1.807E-4</v>
      </c>
      <c r="D52" s="10">
        <v>2842</v>
      </c>
      <c r="E52" s="9">
        <v>41.6</v>
      </c>
      <c r="F52" s="10">
        <v>7.3289999999999998E-4</v>
      </c>
      <c r="G52" s="10">
        <v>0.83919999999999995</v>
      </c>
      <c r="H52" s="10">
        <v>4.6709999999999998E-5</v>
      </c>
      <c r="I52" s="10">
        <v>0.36020000000000002</v>
      </c>
      <c r="J52" s="10">
        <v>6.267E-4</v>
      </c>
    </row>
    <row r="53" spans="1:21" x14ac:dyDescent="0.25">
      <c r="A53" s="26"/>
      <c r="B53" s="12" t="s">
        <v>10</v>
      </c>
      <c r="C53" s="9">
        <v>41.07</v>
      </c>
      <c r="D53" s="9">
        <v>343.8</v>
      </c>
      <c r="E53" s="9">
        <v>41.24</v>
      </c>
      <c r="F53" s="10">
        <v>4.0219999999999998E-5</v>
      </c>
      <c r="G53" s="10">
        <v>1.017E-2</v>
      </c>
      <c r="H53" s="10">
        <v>7.0649999999999996E-5</v>
      </c>
      <c r="I53" s="10">
        <v>9.6089999999999995E-2</v>
      </c>
      <c r="J53" s="9"/>
    </row>
    <row r="54" spans="1:21" x14ac:dyDescent="0.25">
      <c r="A54" s="26"/>
      <c r="B54" s="11" t="s">
        <v>22</v>
      </c>
      <c r="C54" s="10">
        <v>1.6440000000000001E-6</v>
      </c>
      <c r="D54" s="10">
        <v>1785</v>
      </c>
      <c r="E54" s="9">
        <v>43.9</v>
      </c>
      <c r="F54" s="10">
        <v>7.9089999999999998E-4</v>
      </c>
      <c r="G54" s="10">
        <v>0.84050000000000002</v>
      </c>
      <c r="H54" s="10">
        <v>1.9300000000000002E-6</v>
      </c>
      <c r="I54" s="10">
        <v>0.60560000000000003</v>
      </c>
      <c r="J54" s="10">
        <v>2.8860000000000002E-4</v>
      </c>
      <c r="L54" s="32" t="s">
        <v>13</v>
      </c>
      <c r="M54">
        <f>AVERAGE(C50,C52,C54)</f>
        <v>6.6961333333333332E-5</v>
      </c>
      <c r="N54">
        <f t="shared" ref="N54:O54" si="32">AVERAGE(D50,D52,D54)</f>
        <v>1922.3333333333333</v>
      </c>
      <c r="O54">
        <f t="shared" si="32"/>
        <v>43.360000000000007</v>
      </c>
      <c r="P54">
        <f>AVERAGE((D50+E50),(D52+E52),(D54+E54))</f>
        <v>1965.6933333333334</v>
      </c>
      <c r="Q54" s="33">
        <f>AVERAGE(F50,F52,F54)</f>
        <v>7.916333333333334E-4</v>
      </c>
      <c r="R54">
        <f t="shared" ref="R54:U54" si="33">AVERAGE(G50,G52,G54)</f>
        <v>0.82843333333333335</v>
      </c>
      <c r="S54" s="33">
        <f t="shared" si="33"/>
        <v>1.6259066666666665E-5</v>
      </c>
      <c r="T54">
        <f t="shared" si="33"/>
        <v>0.58533333333333337</v>
      </c>
      <c r="U54" s="33">
        <f t="shared" si="33"/>
        <v>4.194333333333333E-4</v>
      </c>
    </row>
    <row r="55" spans="1:21" ht="15.75" thickBot="1" x14ac:dyDescent="0.3">
      <c r="A55" s="26"/>
      <c r="B55" s="17" t="s">
        <v>10</v>
      </c>
      <c r="C55" s="9">
        <v>50.52</v>
      </c>
      <c r="D55" s="9">
        <v>62.29</v>
      </c>
      <c r="E55" s="9">
        <v>50.73</v>
      </c>
      <c r="F55" s="10">
        <v>1.275E-5</v>
      </c>
      <c r="G55" s="10">
        <v>6.0060000000000001E-3</v>
      </c>
      <c r="H55" s="10">
        <v>2.2400000000000002E-6</v>
      </c>
      <c r="I55" s="10">
        <v>0.12939999999999999</v>
      </c>
      <c r="J55" s="9"/>
      <c r="K55" s="23"/>
      <c r="L55" s="32" t="s">
        <v>14</v>
      </c>
      <c r="M55">
        <f>STDEV(C50,C52,C54)</f>
        <v>9.8862186529194952E-5</v>
      </c>
      <c r="N55">
        <f t="shared" ref="N55:O55" si="34">STDEV(D50,D52,D54)</f>
        <v>859.27081489675481</v>
      </c>
      <c r="O55">
        <f t="shared" si="34"/>
        <v>1.5616657773031959</v>
      </c>
      <c r="P55">
        <f>STDEV((D50+E50),(D52+E52),(D54+E54))</f>
        <v>857.730465900176</v>
      </c>
      <c r="Q55" s="33">
        <f>STDEV(F50,F52,F54)</f>
        <v>5.9103412197041019E-5</v>
      </c>
      <c r="R55">
        <f t="shared" ref="R55:U55" si="35">STDEV(G50,G52,G54)</f>
        <v>1.9784926922617973E-2</v>
      </c>
      <c r="S55" s="33">
        <f t="shared" si="35"/>
        <v>2.6386512437480884E-5</v>
      </c>
      <c r="T55">
        <f t="shared" si="35"/>
        <v>0.21571521349532408</v>
      </c>
      <c r="U55" s="33">
        <f t="shared" si="35"/>
        <v>1.8154735837608139E-4</v>
      </c>
    </row>
    <row r="56" spans="1:21" x14ac:dyDescent="0.25">
      <c r="A56" s="26"/>
      <c r="B56" s="16" t="s">
        <v>23</v>
      </c>
      <c r="C56" s="10">
        <v>37.5</v>
      </c>
      <c r="D56" s="10">
        <v>457.3</v>
      </c>
      <c r="E56" s="10">
        <v>1222</v>
      </c>
      <c r="F56" s="10">
        <v>1.818E-3</v>
      </c>
      <c r="G56" s="10">
        <v>1</v>
      </c>
      <c r="H56" s="10">
        <v>7.9140000000000005E-4</v>
      </c>
      <c r="I56" s="10">
        <v>0.82569999999999999</v>
      </c>
      <c r="J56" s="10">
        <v>1.0430000000000001E-3</v>
      </c>
      <c r="K56" s="24"/>
      <c r="L56" s="4"/>
    </row>
    <row r="57" spans="1:21" x14ac:dyDescent="0.25">
      <c r="A57" s="26"/>
      <c r="B57" s="12" t="s">
        <v>10</v>
      </c>
      <c r="C57" s="10">
        <v>0.23519999999999999</v>
      </c>
      <c r="D57" s="9">
        <v>373.3</v>
      </c>
      <c r="E57" s="9">
        <v>270.60000000000002</v>
      </c>
      <c r="F57" s="10">
        <v>1.508E-3</v>
      </c>
      <c r="G57" s="10">
        <v>0.41930000000000001</v>
      </c>
      <c r="H57" s="10">
        <v>4.1900000000000002E-5</v>
      </c>
      <c r="I57" s="10">
        <v>1.274E-2</v>
      </c>
      <c r="J57" s="9"/>
    </row>
    <row r="58" spans="1:21" x14ac:dyDescent="0.25">
      <c r="A58" s="26"/>
      <c r="B58" s="11" t="s">
        <v>24</v>
      </c>
      <c r="C58" s="10">
        <v>15.13</v>
      </c>
      <c r="D58" s="10">
        <v>1391</v>
      </c>
      <c r="E58" s="10">
        <v>22.89</v>
      </c>
      <c r="F58" s="10">
        <v>9.1850000000000005E-4</v>
      </c>
      <c r="G58" s="10">
        <v>0.81879999999999997</v>
      </c>
      <c r="H58" s="10">
        <v>6.686E-6</v>
      </c>
      <c r="I58" s="10">
        <v>0.54790000000000005</v>
      </c>
      <c r="J58" s="10">
        <v>3.4739999999999999E-4</v>
      </c>
      <c r="K58" s="24"/>
      <c r="L58" s="4"/>
    </row>
    <row r="59" spans="1:21" x14ac:dyDescent="0.25">
      <c r="A59" s="26"/>
      <c r="B59" s="12" t="s">
        <v>10</v>
      </c>
      <c r="C59" s="10">
        <v>65.22</v>
      </c>
      <c r="D59" s="9">
        <v>47.96</v>
      </c>
      <c r="E59" s="9">
        <v>65.37</v>
      </c>
      <c r="F59" s="10">
        <v>2.3620000000000001E-5</v>
      </c>
      <c r="G59" s="10">
        <v>6.4260000000000003E-3</v>
      </c>
      <c r="H59" s="10">
        <v>2.3E-5</v>
      </c>
      <c r="I59" s="10">
        <v>0.25359999999999999</v>
      </c>
      <c r="J59" s="9"/>
      <c r="K59" s="24"/>
      <c r="L59" s="4"/>
    </row>
    <row r="60" spans="1:21" x14ac:dyDescent="0.25">
      <c r="A60" s="26"/>
      <c r="B60" s="11" t="s">
        <v>25</v>
      </c>
      <c r="C60" s="10">
        <v>1.392E-2</v>
      </c>
      <c r="D60" s="10">
        <v>1811</v>
      </c>
      <c r="E60" s="10">
        <v>41.4</v>
      </c>
      <c r="F60" s="10">
        <v>8.499E-4</v>
      </c>
      <c r="G60" s="10">
        <v>0.81459999999999999</v>
      </c>
      <c r="H60" s="10">
        <v>1.3150000000000001E-7</v>
      </c>
      <c r="I60" s="10">
        <v>0.79579999999999995</v>
      </c>
      <c r="J60" s="10">
        <v>2.1990000000000001E-4</v>
      </c>
      <c r="K60" s="24"/>
      <c r="L60" s="32" t="s">
        <v>13</v>
      </c>
      <c r="M60">
        <f>AVERAGE(C56,C58,C60)</f>
        <v>17.547973333333335</v>
      </c>
      <c r="N60">
        <f t="shared" ref="N60:O60" si="36">AVERAGE(D56,D58,D60)</f>
        <v>1219.7666666666667</v>
      </c>
      <c r="O60">
        <f t="shared" si="36"/>
        <v>428.76333333333338</v>
      </c>
      <c r="P60">
        <f>AVERAGE((D56+E56),(D58+E58),(D60+E60))</f>
        <v>1648.53</v>
      </c>
      <c r="Q60" s="33">
        <f>AVERAGE(F56,F58,F60)</f>
        <v>1.1954666666666666E-3</v>
      </c>
      <c r="R60">
        <f t="shared" ref="R60:U60" si="37">AVERAGE(G56,G58,G60)</f>
        <v>0.87780000000000002</v>
      </c>
      <c r="S60" s="33">
        <f t="shared" si="37"/>
        <v>2.6607250000000002E-4</v>
      </c>
      <c r="T60">
        <f t="shared" si="37"/>
        <v>0.72313333333333329</v>
      </c>
      <c r="U60" s="33">
        <f t="shared" si="37"/>
        <v>5.3676666666666669E-4</v>
      </c>
    </row>
    <row r="61" spans="1:21" ht="15.75" thickBot="1" x14ac:dyDescent="0.3">
      <c r="A61" s="26"/>
      <c r="B61" s="17" t="s">
        <v>10</v>
      </c>
      <c r="C61" s="10">
        <v>59.93</v>
      </c>
      <c r="D61" s="9">
        <v>67.849999999999994</v>
      </c>
      <c r="E61" s="9">
        <v>60.04</v>
      </c>
      <c r="F61" s="10">
        <v>1.361E-5</v>
      </c>
      <c r="G61" s="10">
        <v>5.7629999999999999E-3</v>
      </c>
      <c r="H61" s="10">
        <v>1.9350000000000001E-7</v>
      </c>
      <c r="I61" s="10">
        <v>0.1537</v>
      </c>
      <c r="J61" s="9"/>
      <c r="K61" s="23"/>
      <c r="L61" s="32" t="s">
        <v>14</v>
      </c>
      <c r="M61">
        <f>STDEV(C56,C58,C60)</f>
        <v>18.859652561013238</v>
      </c>
      <c r="N61">
        <f t="shared" ref="N61:O61" si="38">STDEV(D56,D58,D60)</f>
        <v>692.90444026094463</v>
      </c>
      <c r="O61">
        <f t="shared" si="38"/>
        <v>687.02544496789437</v>
      </c>
      <c r="P61">
        <f>STDEV((D56+E56),(D58+E58),(D60+E60))</f>
        <v>220.86839905246669</v>
      </c>
      <c r="Q61" s="33">
        <f>STDEV(F56,F58,F60)</f>
        <v>5.4021968062384893E-4</v>
      </c>
      <c r="R61">
        <f t="shared" ref="R61:U61" si="39">STDEV(G56,G58,G60)</f>
        <v>0.10584913792752401</v>
      </c>
      <c r="S61" s="33">
        <f t="shared" si="39"/>
        <v>4.5495876413115732E-4</v>
      </c>
      <c r="T61">
        <f t="shared" si="39"/>
        <v>0.15249112542483675</v>
      </c>
      <c r="U61" s="33">
        <f t="shared" si="39"/>
        <v>4.4302167366093204E-4</v>
      </c>
    </row>
    <row r="62" spans="1:21" x14ac:dyDescent="0.25">
      <c r="K62" s="24"/>
    </row>
  </sheetData>
  <mergeCells count="5">
    <mergeCell ref="A38:A49"/>
    <mergeCell ref="A50:A61"/>
    <mergeCell ref="A2:A13"/>
    <mergeCell ref="A14:A25"/>
    <mergeCell ref="A26:A37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A17D6C-0971-4EA2-AC24-907BD6A6C90D}">
  <dimension ref="A1:U62"/>
  <sheetViews>
    <sheetView tabSelected="1" workbookViewId="0">
      <pane ySplit="1" topLeftCell="A2" activePane="bottomLeft" state="frozen"/>
      <selection pane="bottomLeft" activeCell="L2" sqref="L2"/>
    </sheetView>
  </sheetViews>
  <sheetFormatPr defaultRowHeight="15" x14ac:dyDescent="0.25"/>
  <cols>
    <col min="2" max="2" width="7.42578125" bestFit="1" customWidth="1"/>
    <col min="3" max="3" width="12" bestFit="1" customWidth="1"/>
    <col min="4" max="4" width="10.140625" bestFit="1" customWidth="1"/>
    <col min="5" max="5" width="11.7109375" bestFit="1" customWidth="1"/>
    <col min="6" max="6" width="9.85546875" bestFit="1" customWidth="1"/>
    <col min="7" max="7" width="8.42578125" bestFit="1" customWidth="1"/>
    <col min="8" max="8" width="11.5703125" bestFit="1" customWidth="1"/>
    <col min="9" max="9" width="8.42578125" bestFit="1" customWidth="1"/>
    <col min="10" max="10" width="14.85546875" bestFit="1" customWidth="1"/>
    <col min="11" max="11" width="2.7109375" style="5" customWidth="1"/>
    <col min="13" max="16" width="12" bestFit="1" customWidth="1"/>
    <col min="17" max="17" width="10.7109375" bestFit="1" customWidth="1"/>
    <col min="18" max="18" width="12" bestFit="1" customWidth="1"/>
    <col min="19" max="19" width="9.7109375" bestFit="1" customWidth="1"/>
    <col min="20" max="20" width="12" bestFit="1" customWidth="1"/>
    <col min="21" max="21" width="7.28515625" bestFit="1" customWidth="1"/>
  </cols>
  <sheetData>
    <row r="1" spans="1:21" x14ac:dyDescent="0.25">
      <c r="A1" s="1" t="s">
        <v>7</v>
      </c>
      <c r="B1" s="2" t="s">
        <v>8</v>
      </c>
      <c r="C1" s="7" t="s">
        <v>9</v>
      </c>
      <c r="D1" s="8" t="s">
        <v>12</v>
      </c>
      <c r="E1" s="8" t="s">
        <v>15</v>
      </c>
      <c r="F1" s="8" t="s">
        <v>11</v>
      </c>
      <c r="G1" s="8" t="s">
        <v>16</v>
      </c>
      <c r="H1" s="8" t="s">
        <v>17</v>
      </c>
      <c r="I1" s="8" t="s">
        <v>18</v>
      </c>
      <c r="J1" s="8" t="s">
        <v>19</v>
      </c>
      <c r="K1" s="3"/>
      <c r="L1" s="3"/>
      <c r="M1" s="7" t="s">
        <v>26</v>
      </c>
      <c r="N1" s="8" t="s">
        <v>27</v>
      </c>
      <c r="O1" s="8" t="s">
        <v>28</v>
      </c>
      <c r="P1" s="30" t="s">
        <v>29</v>
      </c>
      <c r="Q1" s="8" t="s">
        <v>30</v>
      </c>
      <c r="R1" s="31" t="s">
        <v>31</v>
      </c>
      <c r="S1" s="8" t="s">
        <v>32</v>
      </c>
      <c r="T1" s="31" t="s">
        <v>33</v>
      </c>
      <c r="U1" s="8" t="s">
        <v>34</v>
      </c>
    </row>
    <row r="2" spans="1:21" x14ac:dyDescent="0.25">
      <c r="A2" s="27">
        <v>1</v>
      </c>
      <c r="B2" s="6" t="s">
        <v>20</v>
      </c>
      <c r="C2" s="15">
        <v>37.35</v>
      </c>
      <c r="D2" s="10">
        <v>648.20000000000005</v>
      </c>
      <c r="E2" s="10">
        <v>4118</v>
      </c>
      <c r="F2" s="10">
        <v>1.5150000000000001E-3</v>
      </c>
      <c r="G2" s="10">
        <v>0.99590000000000001</v>
      </c>
      <c r="H2" s="10">
        <v>1.5579999999999999E-4</v>
      </c>
      <c r="I2" s="10">
        <v>0.88300000000000001</v>
      </c>
      <c r="J2" s="10">
        <v>2.1129999999999999E-3</v>
      </c>
    </row>
    <row r="3" spans="1:21" x14ac:dyDescent="0.25">
      <c r="A3" s="28"/>
      <c r="B3" s="12" t="s">
        <v>10</v>
      </c>
      <c r="C3" s="10">
        <v>0.24340000000000001</v>
      </c>
      <c r="D3" s="10">
        <v>713.1</v>
      </c>
      <c r="E3" s="10">
        <v>387.6</v>
      </c>
      <c r="F3" s="10">
        <v>1.635E-3</v>
      </c>
      <c r="G3" s="10">
        <v>0.63439999999999996</v>
      </c>
      <c r="H3" s="10">
        <v>4.5310000000000003E-6</v>
      </c>
      <c r="I3" s="10">
        <v>6.3E-3</v>
      </c>
      <c r="J3" s="10"/>
    </row>
    <row r="4" spans="1:21" x14ac:dyDescent="0.25">
      <c r="A4" s="28"/>
      <c r="B4" s="11" t="s">
        <v>21</v>
      </c>
      <c r="C4" s="15">
        <v>41.77</v>
      </c>
      <c r="D4" s="10">
        <v>629.1</v>
      </c>
      <c r="E4" s="10">
        <v>3397</v>
      </c>
      <c r="F4" s="10">
        <v>1.978E-6</v>
      </c>
      <c r="G4" s="10">
        <v>1</v>
      </c>
      <c r="H4" s="10">
        <v>1.917E-4</v>
      </c>
      <c r="I4" s="10">
        <v>0.86950000000000005</v>
      </c>
      <c r="J4" s="10">
        <v>3.5860000000000002E-3</v>
      </c>
      <c r="K4" s="20"/>
      <c r="L4" s="32"/>
    </row>
    <row r="5" spans="1:21" x14ac:dyDescent="0.25">
      <c r="A5" s="28"/>
      <c r="B5" s="12" t="s">
        <v>10</v>
      </c>
      <c r="C5" s="10">
        <v>0.31369999999999998</v>
      </c>
      <c r="D5" s="10">
        <v>273700</v>
      </c>
      <c r="E5" s="10">
        <v>273800</v>
      </c>
      <c r="F5" s="10">
        <v>8.9209999999999995E-4</v>
      </c>
      <c r="G5" s="10">
        <v>50.95</v>
      </c>
      <c r="H5" s="10">
        <v>2.6299999999999999E-5</v>
      </c>
      <c r="I5" s="10">
        <v>1.1050000000000001E-2</v>
      </c>
      <c r="J5" s="10"/>
      <c r="K5" s="20"/>
      <c r="L5" s="32"/>
    </row>
    <row r="6" spans="1:21" x14ac:dyDescent="0.25">
      <c r="A6" s="28"/>
      <c r="B6" s="11" t="s">
        <v>22</v>
      </c>
      <c r="C6" s="15">
        <v>46.77</v>
      </c>
      <c r="D6" s="10">
        <v>1056</v>
      </c>
      <c r="E6" s="10">
        <v>4290</v>
      </c>
      <c r="F6" s="10">
        <v>2.405E-3</v>
      </c>
      <c r="G6" s="10">
        <v>0.71689999999999998</v>
      </c>
      <c r="H6" s="10">
        <v>1.8100000000000001E-4</v>
      </c>
      <c r="I6" s="10">
        <v>0.90229999999999999</v>
      </c>
      <c r="J6" s="10">
        <v>3.0699999999999998E-3</v>
      </c>
      <c r="K6" s="20"/>
      <c r="L6" s="32" t="s">
        <v>13</v>
      </c>
      <c r="M6">
        <f>AVERAGE(C2,C4,C6)</f>
        <v>41.963333333333338</v>
      </c>
      <c r="N6">
        <f t="shared" ref="N6:O6" si="0">AVERAGE(D2,D4,D6)</f>
        <v>777.76666666666677</v>
      </c>
      <c r="O6">
        <f t="shared" si="0"/>
        <v>3935</v>
      </c>
      <c r="P6">
        <f>AVERAGE((D2+E2),(D4+E4),(D6+E6))</f>
        <v>4712.7666666666664</v>
      </c>
      <c r="Q6" s="33">
        <f>AVERAGE(F2,F4,F6)</f>
        <v>1.3073259999999999E-3</v>
      </c>
      <c r="R6">
        <f t="shared" ref="R6:U6" si="1">AVERAGE(G2,G4,G6)</f>
        <v>0.90426666666666666</v>
      </c>
      <c r="S6" s="33">
        <f t="shared" si="1"/>
        <v>1.7616666666666668E-4</v>
      </c>
      <c r="T6">
        <f t="shared" si="1"/>
        <v>0.88493333333333324</v>
      </c>
      <c r="U6" s="33">
        <f t="shared" si="1"/>
        <v>2.9229999999999998E-3</v>
      </c>
    </row>
    <row r="7" spans="1:21" ht="15.75" thickBot="1" x14ac:dyDescent="0.3">
      <c r="A7" s="28"/>
      <c r="B7" s="17" t="s">
        <v>10</v>
      </c>
      <c r="C7" s="10">
        <v>0.29609999999999997</v>
      </c>
      <c r="D7" s="10">
        <v>5590</v>
      </c>
      <c r="E7" s="10">
        <v>891.7</v>
      </c>
      <c r="F7" s="10">
        <v>5.1650000000000003E-3</v>
      </c>
      <c r="G7" s="10">
        <v>1.9490000000000001</v>
      </c>
      <c r="H7" s="10">
        <v>6.6059999999999999E-6</v>
      </c>
      <c r="I7" s="10">
        <v>8.0630000000000007E-3</v>
      </c>
      <c r="J7" s="10"/>
      <c r="K7" s="25"/>
      <c r="L7" s="32" t="s">
        <v>14</v>
      </c>
      <c r="M7">
        <f>STDEV(C2,C4,C6)</f>
        <v>4.7129749981655262</v>
      </c>
      <c r="N7">
        <f t="shared" ref="N7:O7" si="2">STDEV(D2,D4,D6)</f>
        <v>241.14631105064248</v>
      </c>
      <c r="O7">
        <f t="shared" si="2"/>
        <v>473.79214852084664</v>
      </c>
      <c r="P7">
        <f>STDEV((D2+E2),(D4+E4),(D6+E6))</f>
        <v>661.57036158925484</v>
      </c>
      <c r="Q7" s="33">
        <f>STDEV(F2,F4,F6)</f>
        <v>1.2148971359041063E-3</v>
      </c>
      <c r="R7">
        <f t="shared" ref="R7:U7" si="3">STDEV(G2,G4,G6)</f>
        <v>0.16227724219166773</v>
      </c>
      <c r="S7" s="33">
        <f t="shared" si="3"/>
        <v>1.8431585209453186E-5</v>
      </c>
      <c r="T7">
        <f t="shared" si="3"/>
        <v>1.6485245928809567E-2</v>
      </c>
      <c r="U7" s="33">
        <f t="shared" si="3"/>
        <v>7.4742156779156448E-4</v>
      </c>
    </row>
    <row r="8" spans="1:21" x14ac:dyDescent="0.25">
      <c r="A8" s="28"/>
      <c r="B8" s="16" t="s">
        <v>23</v>
      </c>
      <c r="C8" s="10">
        <v>3.636E-4</v>
      </c>
      <c r="D8" s="10">
        <v>3058</v>
      </c>
      <c r="E8" s="10">
        <v>41.29</v>
      </c>
      <c r="F8" s="10">
        <v>1.7310000000000001E-4</v>
      </c>
      <c r="G8" s="10">
        <v>0.8921</v>
      </c>
      <c r="H8" s="10">
        <v>1.208E-8</v>
      </c>
      <c r="I8" s="10">
        <v>0.98050000000000004</v>
      </c>
      <c r="J8" s="10">
        <v>9.5560000000000003E-4</v>
      </c>
      <c r="K8" s="20"/>
      <c r="L8" s="32"/>
    </row>
    <row r="9" spans="1:21" x14ac:dyDescent="0.25">
      <c r="A9" s="28"/>
      <c r="B9" s="12" t="s">
        <v>10</v>
      </c>
      <c r="C9" s="10">
        <v>46.38</v>
      </c>
      <c r="D9" s="10">
        <v>53.13</v>
      </c>
      <c r="E9" s="10">
        <v>46.44</v>
      </c>
      <c r="F9" s="10">
        <v>2.7410000000000001E-6</v>
      </c>
      <c r="G9" s="10">
        <v>4.1840000000000002E-3</v>
      </c>
      <c r="H9" s="10">
        <v>1.2660000000000001E-8</v>
      </c>
      <c r="I9" s="10">
        <v>0.1384</v>
      </c>
      <c r="J9" s="10"/>
      <c r="K9" s="20"/>
      <c r="L9" s="32"/>
    </row>
    <row r="10" spans="1:21" x14ac:dyDescent="0.25">
      <c r="A10" s="28"/>
      <c r="B10" s="11" t="s">
        <v>24</v>
      </c>
      <c r="C10" s="10">
        <v>39.25</v>
      </c>
      <c r="D10" s="10">
        <v>4767</v>
      </c>
      <c r="E10" s="10">
        <v>6.3289999999999997</v>
      </c>
      <c r="F10" s="10">
        <v>1.6430000000000001E-4</v>
      </c>
      <c r="G10" s="10">
        <v>0.87839999999999996</v>
      </c>
      <c r="H10" s="10">
        <v>3.2920000000000001E-7</v>
      </c>
      <c r="I10" s="10">
        <v>1</v>
      </c>
      <c r="J10" s="10">
        <v>2.1710000000000002E-3</v>
      </c>
      <c r="K10" s="20"/>
      <c r="L10" s="32"/>
    </row>
    <row r="11" spans="1:21" x14ac:dyDescent="0.25">
      <c r="A11" s="28"/>
      <c r="B11" s="12" t="s">
        <v>10</v>
      </c>
      <c r="C11" s="10">
        <v>2.9569999999999999</v>
      </c>
      <c r="D11" s="10">
        <v>99.74</v>
      </c>
      <c r="E11" s="10">
        <v>3.0779999999999998</v>
      </c>
      <c r="F11" s="10">
        <v>2.6649999999999999E-6</v>
      </c>
      <c r="G11" s="10">
        <v>3.9769999999999996E-3</v>
      </c>
      <c r="H11" s="10">
        <v>8.442E-7</v>
      </c>
      <c r="I11" s="10">
        <v>0.2601</v>
      </c>
      <c r="J11" s="10"/>
      <c r="K11" s="20"/>
      <c r="L11" s="32"/>
    </row>
    <row r="12" spans="1:21" x14ac:dyDescent="0.25">
      <c r="A12" s="28"/>
      <c r="B12" s="11" t="s">
        <v>25</v>
      </c>
      <c r="C12" s="10">
        <v>41.52</v>
      </c>
      <c r="D12" s="10">
        <v>5779</v>
      </c>
      <c r="E12" s="10">
        <v>2584</v>
      </c>
      <c r="F12" s="10">
        <v>1.7290000000000001E-3</v>
      </c>
      <c r="G12" s="10">
        <v>0.50980000000000003</v>
      </c>
      <c r="H12" s="10">
        <v>1.918E-4</v>
      </c>
      <c r="I12" s="10">
        <v>0.88190000000000002</v>
      </c>
      <c r="J12" s="10">
        <v>4.2940000000000001E-3</v>
      </c>
      <c r="K12" s="20"/>
      <c r="L12" s="32" t="s">
        <v>13</v>
      </c>
      <c r="M12">
        <f>AVERAGE(C8,C10,C12)</f>
        <v>26.923454533333331</v>
      </c>
      <c r="N12">
        <f t="shared" ref="N12:O12" si="4">AVERAGE(D8,D10,D12)</f>
        <v>4534.666666666667</v>
      </c>
      <c r="O12">
        <f t="shared" si="4"/>
        <v>877.20633333333342</v>
      </c>
      <c r="P12">
        <f>AVERAGE((D8+E8),(D10+E10),(D12+E12))</f>
        <v>5411.8729999999996</v>
      </c>
      <c r="Q12" s="33">
        <f>AVERAGE(F8,F10,F12)</f>
        <v>6.8879999999999994E-4</v>
      </c>
      <c r="R12">
        <f t="shared" ref="R12:U12" si="5">AVERAGE(G8,G10,G12)</f>
        <v>0.7601</v>
      </c>
      <c r="S12" s="33">
        <f t="shared" si="5"/>
        <v>6.4047093333333336E-5</v>
      </c>
      <c r="T12">
        <f t="shared" si="5"/>
        <v>0.95413333333333339</v>
      </c>
      <c r="U12" s="33">
        <f t="shared" si="5"/>
        <v>2.4735333333333336E-3</v>
      </c>
    </row>
    <row r="13" spans="1:21" ht="15.75" thickBot="1" x14ac:dyDescent="0.3">
      <c r="A13" s="29"/>
      <c r="B13" s="17" t="s">
        <v>10</v>
      </c>
      <c r="C13" s="10">
        <v>0.27200000000000002</v>
      </c>
      <c r="D13" s="10">
        <v>78700</v>
      </c>
      <c r="E13" s="10">
        <v>871.2</v>
      </c>
      <c r="F13" s="10">
        <v>1.232E-3</v>
      </c>
      <c r="G13" s="10">
        <v>1.1870000000000001</v>
      </c>
      <c r="H13" s="10">
        <v>9.448E-6</v>
      </c>
      <c r="I13" s="10">
        <v>9.8200000000000006E-3</v>
      </c>
      <c r="J13" s="10"/>
      <c r="K13" s="25"/>
      <c r="L13" s="32" t="s">
        <v>14</v>
      </c>
      <c r="M13">
        <f>STDEV(C8,C10,C12)</f>
        <v>23.343689598120559</v>
      </c>
      <c r="N13">
        <f t="shared" ref="N13:O13" si="6">STDEV(D8,D10,D12)</f>
        <v>1375.2979071217014</v>
      </c>
      <c r="O13">
        <f t="shared" si="6"/>
        <v>1478.2300339630274</v>
      </c>
      <c r="P13">
        <f>STDEV((D8+E8),(D10+E10),(D12+E12))</f>
        <v>2689.3241848049861</v>
      </c>
      <c r="Q13" s="33">
        <f>STDEV(F8,F10,F12)</f>
        <v>9.0085037048335626E-4</v>
      </c>
      <c r="R13">
        <f t="shared" ref="R13:U13" si="7">STDEV(G8,G10,G12)</f>
        <v>0.21687436455238326</v>
      </c>
      <c r="S13" s="33">
        <f t="shared" si="7"/>
        <v>1.106373762008578E-4</v>
      </c>
      <c r="T13">
        <f t="shared" si="7"/>
        <v>6.3311162786141698E-2</v>
      </c>
      <c r="U13" s="33">
        <f t="shared" si="7"/>
        <v>1.6896370774025214E-3</v>
      </c>
    </row>
    <row r="14" spans="1:21" x14ac:dyDescent="0.25">
      <c r="A14" s="26">
        <v>7</v>
      </c>
      <c r="B14" s="18" t="s">
        <v>20</v>
      </c>
      <c r="C14" s="9">
        <v>30.29</v>
      </c>
      <c r="D14" s="10">
        <v>5545</v>
      </c>
      <c r="E14" s="10">
        <v>2679</v>
      </c>
      <c r="F14" s="10">
        <v>5.1230000000000004E-4</v>
      </c>
      <c r="G14" s="9">
        <v>1</v>
      </c>
      <c r="H14" s="10">
        <v>8.8230000000000003E-4</v>
      </c>
      <c r="I14" s="10">
        <v>0.8488</v>
      </c>
      <c r="J14" s="10">
        <v>4.424E-3</v>
      </c>
      <c r="K14" s="20"/>
      <c r="L14" s="32"/>
      <c r="Q14" s="4"/>
      <c r="S14" s="4"/>
    </row>
    <row r="15" spans="1:21" x14ac:dyDescent="0.25">
      <c r="A15" s="26"/>
      <c r="B15" s="12" t="s">
        <v>10</v>
      </c>
      <c r="C15" s="10">
        <v>0.18559999999999999</v>
      </c>
      <c r="D15" s="10">
        <v>5799</v>
      </c>
      <c r="E15" s="10">
        <v>984</v>
      </c>
      <c r="F15" s="10">
        <v>1.3300000000000001E-4</v>
      </c>
      <c r="G15" s="10">
        <v>0.375</v>
      </c>
      <c r="H15" s="10">
        <v>3.6340000000000001E-5</v>
      </c>
      <c r="I15" s="10">
        <v>1.052E-2</v>
      </c>
      <c r="J15" s="10"/>
      <c r="K15" s="20"/>
      <c r="L15" s="32"/>
    </row>
    <row r="16" spans="1:21" x14ac:dyDescent="0.25">
      <c r="A16" s="26"/>
      <c r="B16" s="11" t="s">
        <v>21</v>
      </c>
      <c r="C16" s="9">
        <v>33.409999999999997</v>
      </c>
      <c r="D16" s="10">
        <v>16390</v>
      </c>
      <c r="E16" s="10">
        <v>2938</v>
      </c>
      <c r="F16" s="10">
        <v>7.6059999999999995E-4</v>
      </c>
      <c r="G16" s="10">
        <v>0.70720000000000005</v>
      </c>
      <c r="H16" s="10">
        <v>9.3930000000000001E-4</v>
      </c>
      <c r="I16" s="10">
        <v>0.871</v>
      </c>
      <c r="J16" s="10">
        <v>5.7479999999999996E-3</v>
      </c>
      <c r="K16" s="20"/>
      <c r="L16" s="32"/>
    </row>
    <row r="17" spans="1:21" x14ac:dyDescent="0.25">
      <c r="A17" s="26"/>
      <c r="B17" s="12" t="s">
        <v>10</v>
      </c>
      <c r="C17" s="10">
        <v>0.20219999999999999</v>
      </c>
      <c r="D17" s="10">
        <v>246600</v>
      </c>
      <c r="E17" s="10">
        <v>2616</v>
      </c>
      <c r="F17" s="10">
        <v>6.2279999999999996E-4</v>
      </c>
      <c r="G17" s="10">
        <v>1.4319999999999999</v>
      </c>
      <c r="H17" s="10">
        <v>5.1490000000000003E-5</v>
      </c>
      <c r="I17" s="10">
        <v>1.3599999999999999E-2</v>
      </c>
      <c r="J17" s="10"/>
      <c r="K17" s="20"/>
      <c r="L17" s="32"/>
    </row>
    <row r="18" spans="1:21" x14ac:dyDescent="0.25">
      <c r="A18" s="26"/>
      <c r="B18" s="11" t="s">
        <v>22</v>
      </c>
      <c r="C18" s="9">
        <v>37.4</v>
      </c>
      <c r="D18" s="10">
        <v>203800</v>
      </c>
      <c r="E18" s="10">
        <v>0.35870000000000002</v>
      </c>
      <c r="F18" s="10">
        <v>3.6249999999999998E-4</v>
      </c>
      <c r="G18" s="10">
        <v>0.35210000000000002</v>
      </c>
      <c r="H18" s="10">
        <v>8.1360000000000004E-4</v>
      </c>
      <c r="I18" s="10">
        <v>0.90659999999999996</v>
      </c>
      <c r="J18" s="10">
        <v>2.9120000000000001E-3</v>
      </c>
      <c r="K18" s="20"/>
      <c r="L18" s="32" t="s">
        <v>13</v>
      </c>
      <c r="M18">
        <f>AVERAGE(C14,C16,C18)</f>
        <v>33.699999999999996</v>
      </c>
      <c r="N18">
        <f t="shared" ref="N18:O18" si="8">AVERAGE(D14,D16,D18)</f>
        <v>75245</v>
      </c>
      <c r="O18">
        <f t="shared" si="8"/>
        <v>1872.4529</v>
      </c>
      <c r="P18">
        <f>AVERAGE((D14+E14),(D16+E16),(D18+E18))</f>
        <v>77117.452900000004</v>
      </c>
      <c r="Q18" s="33">
        <f>AVERAGE(F14,F16,F18)</f>
        <v>5.4513333333333332E-4</v>
      </c>
      <c r="R18">
        <f t="shared" ref="R18:U18" si="9">AVERAGE(G14,G16,G18)</f>
        <v>0.68643333333333334</v>
      </c>
      <c r="S18" s="33">
        <f t="shared" si="9"/>
        <v>8.7839999999999999E-4</v>
      </c>
      <c r="T18">
        <f t="shared" si="9"/>
        <v>0.87546666666666662</v>
      </c>
      <c r="U18" s="33">
        <f t="shared" si="9"/>
        <v>4.3613333333333334E-3</v>
      </c>
    </row>
    <row r="19" spans="1:21" ht="15.75" thickBot="1" x14ac:dyDescent="0.3">
      <c r="A19" s="26"/>
      <c r="B19" s="17" t="s">
        <v>10</v>
      </c>
      <c r="C19" s="10">
        <v>0.25950000000000001</v>
      </c>
      <c r="D19" s="10">
        <v>37430000</v>
      </c>
      <c r="E19" s="10">
        <v>41720</v>
      </c>
      <c r="F19" s="10">
        <v>1.9989999999999999E-3</v>
      </c>
      <c r="G19" s="10">
        <v>2.5579999999999998</v>
      </c>
      <c r="H19" s="10">
        <v>2.8089999999999999E-3</v>
      </c>
      <c r="I19" s="10">
        <v>0.30590000000000001</v>
      </c>
      <c r="J19" s="10"/>
      <c r="K19" s="25"/>
      <c r="L19" s="32" t="s">
        <v>14</v>
      </c>
      <c r="M19">
        <f>STDEV(C14,C16,C18)</f>
        <v>3.5638602666210133</v>
      </c>
      <c r="N19">
        <f t="shared" ref="N19:O19" si="10">STDEV(D14,D16,D18)</f>
        <v>111463.87094031859</v>
      </c>
      <c r="O19">
        <f t="shared" si="10"/>
        <v>1626.4448254568092</v>
      </c>
      <c r="P19">
        <f>STDEV((D14+E14),(D16+E16),(D18+E18))</f>
        <v>109851.00668837203</v>
      </c>
      <c r="Q19" s="33">
        <f>STDEV(F14,F16,F18)</f>
        <v>2.01070692377913E-4</v>
      </c>
      <c r="R19">
        <f t="shared" ref="R19:U19" si="11">STDEV(G14,G16,G18)</f>
        <v>0.32444883006929381</v>
      </c>
      <c r="S19" s="33">
        <f t="shared" si="11"/>
        <v>6.2940686364227054E-5</v>
      </c>
      <c r="T19">
        <f t="shared" si="11"/>
        <v>2.9157731964837941E-2</v>
      </c>
      <c r="U19" s="33">
        <f t="shared" si="11"/>
        <v>1.41903817190847E-3</v>
      </c>
    </row>
    <row r="20" spans="1:21" x14ac:dyDescent="0.25">
      <c r="A20" s="26"/>
      <c r="B20" s="16" t="s">
        <v>23</v>
      </c>
      <c r="C20" s="9">
        <v>33.74</v>
      </c>
      <c r="D20" s="10">
        <v>3084</v>
      </c>
      <c r="E20" s="10">
        <v>3192</v>
      </c>
      <c r="F20" s="10">
        <v>8.4820000000000002E-4</v>
      </c>
      <c r="G20" s="10">
        <v>0.99929999999999997</v>
      </c>
      <c r="H20" s="10">
        <v>8.0880000000000004E-4</v>
      </c>
      <c r="I20" s="10">
        <v>0.89319999999999999</v>
      </c>
      <c r="J20" s="10">
        <v>2.8340000000000001E-3</v>
      </c>
      <c r="K20" s="20"/>
      <c r="L20" s="32"/>
    </row>
    <row r="21" spans="1:21" x14ac:dyDescent="0.25">
      <c r="A21" s="26"/>
      <c r="B21" s="12" t="s">
        <v>10</v>
      </c>
      <c r="C21" s="10">
        <v>0.19900000000000001</v>
      </c>
      <c r="D21" s="10">
        <v>5093</v>
      </c>
      <c r="E21" s="10">
        <v>1063</v>
      </c>
      <c r="F21" s="10">
        <v>5.9380000000000001E-4</v>
      </c>
      <c r="G21" s="10">
        <v>0.66169999999999995</v>
      </c>
      <c r="H21" s="10">
        <v>2.9269999999999999E-5</v>
      </c>
      <c r="I21" s="10">
        <v>9.972E-3</v>
      </c>
      <c r="J21" s="10"/>
      <c r="K21" s="20"/>
      <c r="L21" s="32"/>
    </row>
    <row r="22" spans="1:21" x14ac:dyDescent="0.25">
      <c r="A22" s="26"/>
      <c r="B22" s="11" t="s">
        <v>24</v>
      </c>
      <c r="C22" s="9">
        <v>36.22</v>
      </c>
      <c r="D22" s="10">
        <v>3213</v>
      </c>
      <c r="E22" s="10">
        <v>3814</v>
      </c>
      <c r="F22" s="10">
        <v>5.9880000000000003E-4</v>
      </c>
      <c r="G22" s="10">
        <v>0.99260000000000004</v>
      </c>
      <c r="H22" s="10">
        <v>7.1869999999999996E-4</v>
      </c>
      <c r="I22" s="10">
        <v>0.89839999999999998</v>
      </c>
      <c r="J22" s="10">
        <v>2.2200000000000002E-3</v>
      </c>
      <c r="K22" s="20"/>
      <c r="L22" s="32"/>
    </row>
    <row r="23" spans="1:21" x14ac:dyDescent="0.25">
      <c r="A23" s="26"/>
      <c r="B23" s="12" t="s">
        <v>10</v>
      </c>
      <c r="C23" s="10">
        <v>0.21410000000000001</v>
      </c>
      <c r="D23" s="10">
        <v>4635</v>
      </c>
      <c r="E23" s="10">
        <v>1533</v>
      </c>
      <c r="F23" s="10">
        <v>5.0909999999999996E-4</v>
      </c>
      <c r="G23" s="10">
        <v>0.67769999999999997</v>
      </c>
      <c r="H23" s="10">
        <v>2.7290000000000001E-5</v>
      </c>
      <c r="I23" s="10">
        <v>1.0279999999999999E-2</v>
      </c>
      <c r="J23" s="10"/>
      <c r="K23" s="20"/>
      <c r="L23" s="32"/>
    </row>
    <row r="24" spans="1:21" x14ac:dyDescent="0.25">
      <c r="A24" s="26"/>
      <c r="B24" s="11" t="s">
        <v>25</v>
      </c>
      <c r="C24" s="9">
        <v>32.1</v>
      </c>
      <c r="D24" s="10">
        <v>3418</v>
      </c>
      <c r="E24" s="10">
        <v>6.6470000000000002</v>
      </c>
      <c r="F24" s="10">
        <v>7.8700000000000005E-4</v>
      </c>
      <c r="G24" s="10">
        <v>0.80110000000000003</v>
      </c>
      <c r="H24" s="10">
        <v>1.9210000000000001E-4</v>
      </c>
      <c r="I24" s="10">
        <v>1</v>
      </c>
      <c r="J24" s="10">
        <v>1.0410000000000001E-2</v>
      </c>
      <c r="K24" s="20"/>
      <c r="L24" s="32" t="s">
        <v>13</v>
      </c>
      <c r="M24">
        <f>AVERAGE(C20,C22,C24)</f>
        <v>34.020000000000003</v>
      </c>
      <c r="N24">
        <f t="shared" ref="N24:O24" si="12">AVERAGE(D20,D22,D24)</f>
        <v>3238.3333333333335</v>
      </c>
      <c r="O24">
        <f t="shared" si="12"/>
        <v>2337.549</v>
      </c>
      <c r="P24">
        <f>AVERAGE((D20+E20),(D22+E22),(D24+E24))</f>
        <v>5575.8823333333339</v>
      </c>
      <c r="Q24" s="33">
        <f>AVERAGE(F20,F22,F24)</f>
        <v>7.4466666666666659E-4</v>
      </c>
      <c r="R24">
        <f t="shared" ref="R24:U24" si="13">AVERAGE(G20,G22,G24)</f>
        <v>0.93100000000000005</v>
      </c>
      <c r="S24" s="33">
        <f t="shared" si="13"/>
        <v>5.7319999999999995E-4</v>
      </c>
      <c r="T24">
        <f t="shared" si="13"/>
        <v>0.93053333333333332</v>
      </c>
      <c r="U24" s="33">
        <f t="shared" si="13"/>
        <v>5.1546666666666676E-3</v>
      </c>
    </row>
    <row r="25" spans="1:21" ht="15.75" thickBot="1" x14ac:dyDescent="0.3">
      <c r="A25" s="26"/>
      <c r="B25" s="17" t="s">
        <v>10</v>
      </c>
      <c r="C25" s="10">
        <v>0.24249999999999999</v>
      </c>
      <c r="D25" s="10">
        <v>310</v>
      </c>
      <c r="E25" s="10">
        <v>4.923</v>
      </c>
      <c r="F25" s="10">
        <v>3.2370000000000001E-4</v>
      </c>
      <c r="G25" s="10">
        <v>2.4070000000000001E-2</v>
      </c>
      <c r="H25" s="10">
        <v>3.1129999999999998E-4</v>
      </c>
      <c r="I25" s="10">
        <v>0.20130000000000001</v>
      </c>
      <c r="J25" s="10"/>
      <c r="K25" s="25"/>
      <c r="L25" s="32" t="s">
        <v>14</v>
      </c>
      <c r="M25">
        <f>STDEV(C20,C22,C24)</f>
        <v>2.0742227459942661</v>
      </c>
      <c r="N25">
        <f t="shared" ref="N25:O25" si="14">STDEV(D20,D22,D24)</f>
        <v>168.43495282551461</v>
      </c>
      <c r="O25">
        <f t="shared" si="14"/>
        <v>2042.4370492632081</v>
      </c>
      <c r="P25">
        <f>STDEV((D20+E20),(D22+E22),(D24+E24))</f>
        <v>1900.4895012960042</v>
      </c>
      <c r="Q25" s="33">
        <f>STDEV(F20,F22,F24)</f>
        <v>1.2997758781164287E-4</v>
      </c>
      <c r="R25">
        <f t="shared" ref="R25:U25" si="15">STDEV(G20,G22,G24)</f>
        <v>0.11254656813959275</v>
      </c>
      <c r="S25" s="33">
        <f t="shared" si="15"/>
        <v>3.3310270188036605E-4</v>
      </c>
      <c r="T25">
        <f t="shared" si="15"/>
        <v>6.0216055444817493E-2</v>
      </c>
      <c r="U25" s="33">
        <f t="shared" si="15"/>
        <v>4.5615946042292417E-3</v>
      </c>
    </row>
    <row r="26" spans="1:21" x14ac:dyDescent="0.25">
      <c r="A26" s="26">
        <v>14</v>
      </c>
      <c r="B26" s="18" t="s">
        <v>20</v>
      </c>
      <c r="C26" s="9">
        <v>34.020000000000003</v>
      </c>
      <c r="D26" s="10">
        <v>53050</v>
      </c>
      <c r="E26" s="10">
        <v>4630</v>
      </c>
      <c r="F26" s="10">
        <v>4.9229999999999999E-4</v>
      </c>
      <c r="G26" s="10">
        <v>0.99390000000000001</v>
      </c>
      <c r="H26" s="10">
        <v>2.2590000000000002E-3</v>
      </c>
      <c r="I26" s="10">
        <v>0.8337</v>
      </c>
      <c r="J26" s="10">
        <v>2.7209999999999999E-3</v>
      </c>
      <c r="K26" s="20"/>
      <c r="L26" s="32"/>
    </row>
    <row r="27" spans="1:21" x14ac:dyDescent="0.25">
      <c r="A27" s="26"/>
      <c r="B27" s="12" t="s">
        <v>10</v>
      </c>
      <c r="C27" s="10">
        <v>0.19939999999999999</v>
      </c>
      <c r="D27" s="10">
        <v>2033000</v>
      </c>
      <c r="E27" s="10">
        <v>6716</v>
      </c>
      <c r="F27" s="10">
        <v>3.7889999999999999E-4</v>
      </c>
      <c r="G27" s="10">
        <v>2.0289999999999999</v>
      </c>
      <c r="H27" s="10">
        <v>1.111E-4</v>
      </c>
      <c r="I27" s="10">
        <v>1.485E-2</v>
      </c>
      <c r="J27" s="10"/>
      <c r="K27" s="20"/>
      <c r="L27" s="32"/>
    </row>
    <row r="28" spans="1:21" x14ac:dyDescent="0.25">
      <c r="A28" s="26"/>
      <c r="B28" s="11" t="s">
        <v>21</v>
      </c>
      <c r="C28" s="9">
        <v>36.840000000000003</v>
      </c>
      <c r="D28" s="10">
        <v>4123</v>
      </c>
      <c r="E28" s="10">
        <v>46630</v>
      </c>
      <c r="F28" s="10">
        <v>1.8320000000000001</v>
      </c>
      <c r="G28" s="10">
        <v>0.97160000000000002</v>
      </c>
      <c r="H28" s="10">
        <v>2.5100000000000001E-3</v>
      </c>
      <c r="I28" s="10">
        <v>0.83</v>
      </c>
      <c r="J28" s="10">
        <v>6.9179999999999997E-3</v>
      </c>
      <c r="K28" s="20"/>
      <c r="L28" s="32"/>
    </row>
    <row r="29" spans="1:21" x14ac:dyDescent="0.25">
      <c r="A29" s="26"/>
      <c r="B29" s="12" t="s">
        <v>10</v>
      </c>
      <c r="C29" s="10">
        <v>0.21390000000000001</v>
      </c>
      <c r="D29" s="10">
        <v>16620000000000</v>
      </c>
      <c r="E29" s="10">
        <v>643400</v>
      </c>
      <c r="F29" s="10">
        <v>953100</v>
      </c>
      <c r="G29" s="10">
        <v>846700</v>
      </c>
      <c r="H29" s="10">
        <v>1.1569999999999999E-4</v>
      </c>
      <c r="I29" s="10">
        <v>1.4710000000000001E-2</v>
      </c>
      <c r="J29" s="10"/>
      <c r="K29" s="20"/>
      <c r="L29" s="32"/>
    </row>
    <row r="30" spans="1:21" x14ac:dyDescent="0.25">
      <c r="A30" s="26"/>
      <c r="B30" s="11" t="s">
        <v>22</v>
      </c>
      <c r="C30" s="9">
        <v>40.909999999999997</v>
      </c>
      <c r="D30" s="10">
        <v>13450</v>
      </c>
      <c r="E30" s="10">
        <v>159.69999999999999</v>
      </c>
      <c r="F30" s="10">
        <v>6.7199999999999994E-5</v>
      </c>
      <c r="G30" s="10">
        <v>0.99890000000000001</v>
      </c>
      <c r="H30" s="10">
        <v>1.9499999999999999E-3</v>
      </c>
      <c r="I30" s="10">
        <v>0.8629</v>
      </c>
      <c r="J30" s="10">
        <v>2.5929999999999998E-3</v>
      </c>
      <c r="K30" s="20"/>
      <c r="L30" s="32" t="s">
        <v>13</v>
      </c>
      <c r="M30">
        <f>AVERAGE(C26,C28,C30)</f>
        <v>37.256666666666668</v>
      </c>
      <c r="N30">
        <f t="shared" ref="N30:O30" si="16">AVERAGE(D26,D28,D30)</f>
        <v>23541</v>
      </c>
      <c r="O30">
        <f t="shared" si="16"/>
        <v>17139.899999999998</v>
      </c>
      <c r="P30">
        <f>AVERAGE((D26+E26),(D28+E28),(D30+E30))</f>
        <v>40680.9</v>
      </c>
      <c r="Q30" s="33">
        <f>AVERAGE(F26,F28,F30)</f>
        <v>0.61085316666666667</v>
      </c>
      <c r="R30">
        <f t="shared" ref="R30:U30" si="17">AVERAGE(G26,G28,G30)</f>
        <v>0.98813333333333331</v>
      </c>
      <c r="S30" s="33">
        <f t="shared" si="17"/>
        <v>2.2396666666666671E-3</v>
      </c>
      <c r="T30">
        <f t="shared" si="17"/>
        <v>0.84220000000000006</v>
      </c>
      <c r="U30" s="33">
        <f t="shared" si="17"/>
        <v>4.077333333333333E-3</v>
      </c>
    </row>
    <row r="31" spans="1:21" ht="15.75" thickBot="1" x14ac:dyDescent="0.3">
      <c r="A31" s="26"/>
      <c r="B31" s="17" t="s">
        <v>10</v>
      </c>
      <c r="C31" s="10">
        <v>0.25240000000000001</v>
      </c>
      <c r="D31" s="10">
        <v>10760</v>
      </c>
      <c r="E31" s="10">
        <v>1198</v>
      </c>
      <c r="F31" s="10">
        <v>4.2499999999999998E-4</v>
      </c>
      <c r="G31" s="10">
        <v>0.94220000000000004</v>
      </c>
      <c r="H31" s="10">
        <v>4.5330000000000001E-4</v>
      </c>
      <c r="I31" s="10">
        <v>2.4029999999999999E-2</v>
      </c>
      <c r="J31" s="10"/>
      <c r="K31" s="25"/>
      <c r="L31" s="32" t="s">
        <v>14</v>
      </c>
      <c r="M31">
        <f>STDEV(C26,C28,C30)</f>
        <v>3.4638466093828852</v>
      </c>
      <c r="N31">
        <f t="shared" ref="N31:O31" si="18">STDEV(D26,D28,D30)</f>
        <v>25977.568073243499</v>
      </c>
      <c r="O31">
        <f t="shared" si="18"/>
        <v>25636.797655518527</v>
      </c>
      <c r="P31">
        <f>STDEV((D26+E26),(D28+E28),(D30+E30))</f>
        <v>23698.802381766054</v>
      </c>
      <c r="Q31" s="33">
        <f>STDEV(F26,F28,F30)</f>
        <v>1.0575442007772173</v>
      </c>
      <c r="R31">
        <f t="shared" ref="R31:U31" si="19">STDEV(G26,G28,G30)</f>
        <v>1.4534900527122061E-2</v>
      </c>
      <c r="S31" s="33">
        <f t="shared" si="19"/>
        <v>2.8050014854422693E-4</v>
      </c>
      <c r="T31">
        <f t="shared" si="19"/>
        <v>1.8021931084098632E-2</v>
      </c>
      <c r="U31" s="33">
        <f t="shared" si="19"/>
        <v>2.4609218462465104E-3</v>
      </c>
    </row>
    <row r="32" spans="1:21" x14ac:dyDescent="0.25">
      <c r="A32" s="26"/>
      <c r="B32" s="16" t="s">
        <v>23</v>
      </c>
      <c r="C32" s="9">
        <v>32.74</v>
      </c>
      <c r="D32" s="10">
        <v>4676</v>
      </c>
      <c r="E32" s="10">
        <v>7840</v>
      </c>
      <c r="F32" s="10">
        <v>4.6900000000000001E-11</v>
      </c>
      <c r="G32" s="10">
        <v>1.234E-2</v>
      </c>
      <c r="H32" s="10">
        <v>2.202E-3</v>
      </c>
      <c r="I32" s="10">
        <v>0.89139999999999997</v>
      </c>
      <c r="J32" s="10">
        <v>1.72E-3</v>
      </c>
    </row>
    <row r="33" spans="1:21" x14ac:dyDescent="0.25">
      <c r="A33" s="26"/>
      <c r="B33" s="12" t="s">
        <v>10</v>
      </c>
      <c r="C33" s="10">
        <v>0.18940000000000001</v>
      </c>
      <c r="D33" s="10">
        <v>443100000000</v>
      </c>
      <c r="E33" s="10">
        <v>443100000000</v>
      </c>
      <c r="F33" s="10">
        <v>5.3620000000000001</v>
      </c>
      <c r="G33" s="10">
        <v>1432000000</v>
      </c>
      <c r="H33" s="10">
        <v>2.4269999999999999E-4</v>
      </c>
      <c r="I33" s="10">
        <v>2.666E-2</v>
      </c>
      <c r="J33" s="10"/>
    </row>
    <row r="34" spans="1:21" x14ac:dyDescent="0.25">
      <c r="A34" s="26"/>
      <c r="B34" s="11" t="s">
        <v>24</v>
      </c>
      <c r="C34" s="9">
        <v>34.979999999999997</v>
      </c>
      <c r="D34" s="10">
        <v>15400</v>
      </c>
      <c r="E34" s="10">
        <v>23280</v>
      </c>
      <c r="F34" s="10">
        <v>0.1242</v>
      </c>
      <c r="G34" s="10">
        <v>0.1762</v>
      </c>
      <c r="H34" s="10">
        <v>2.111E-3</v>
      </c>
      <c r="I34" s="10">
        <v>0.87929999999999997</v>
      </c>
      <c r="J34" s="10">
        <v>2.918E-3</v>
      </c>
    </row>
    <row r="35" spans="1:21" x14ac:dyDescent="0.25">
      <c r="A35" s="26"/>
      <c r="B35" s="12" t="s">
        <v>10</v>
      </c>
      <c r="C35" s="10">
        <v>0.21029999999999999</v>
      </c>
      <c r="D35" s="10">
        <v>37330000000000</v>
      </c>
      <c r="E35" s="10">
        <v>13780000</v>
      </c>
      <c r="F35" s="10">
        <v>58310</v>
      </c>
      <c r="G35" s="10">
        <v>501700</v>
      </c>
      <c r="H35" s="10">
        <v>3.7649999999999999E-4</v>
      </c>
      <c r="I35" s="10">
        <v>3.8289999999999998E-2</v>
      </c>
      <c r="J35" s="10"/>
    </row>
    <row r="36" spans="1:21" x14ac:dyDescent="0.25">
      <c r="A36" s="26"/>
      <c r="B36" s="11" t="s">
        <v>25</v>
      </c>
      <c r="C36" s="9">
        <v>34</v>
      </c>
      <c r="D36" s="10">
        <v>3278</v>
      </c>
      <c r="E36" s="10">
        <v>9286</v>
      </c>
      <c r="F36" s="10">
        <v>1.3309999999999999E-3</v>
      </c>
      <c r="G36" s="10">
        <v>1.652E-3</v>
      </c>
      <c r="H36" s="10">
        <v>2.1810000000000002E-3</v>
      </c>
      <c r="I36" s="10">
        <v>0.87109999999999999</v>
      </c>
      <c r="J36" s="10">
        <v>2.1640000000000001E-3</v>
      </c>
      <c r="L36" s="32" t="s">
        <v>13</v>
      </c>
      <c r="M36">
        <f>AVERAGE(C32,C34,C36)</f>
        <v>33.906666666666666</v>
      </c>
      <c r="N36">
        <f t="shared" ref="N36:O36" si="20">AVERAGE(D32,D34,D36)</f>
        <v>7784.666666666667</v>
      </c>
      <c r="O36">
        <f t="shared" si="20"/>
        <v>13468.666666666666</v>
      </c>
      <c r="P36">
        <f>AVERAGE((D32+E32),(D34+E34),(D36+E36))</f>
        <v>21253.333333333332</v>
      </c>
      <c r="Q36" s="33">
        <f>AVERAGE(F32,F34,F36)</f>
        <v>4.1843666682300003E-2</v>
      </c>
      <c r="R36">
        <f t="shared" ref="R36:U36" si="21">AVERAGE(G32,G34,G36)</f>
        <v>6.3397333333333319E-2</v>
      </c>
      <c r="S36" s="33">
        <f t="shared" si="21"/>
        <v>2.1646666666666667E-3</v>
      </c>
      <c r="T36">
        <f t="shared" si="21"/>
        <v>0.88059999999999994</v>
      </c>
      <c r="U36" s="33">
        <f t="shared" si="21"/>
        <v>2.2673333333333334E-3</v>
      </c>
    </row>
    <row r="37" spans="1:21" ht="15.75" thickBot="1" x14ac:dyDescent="0.3">
      <c r="A37" s="26"/>
      <c r="B37" s="17" t="s">
        <v>10</v>
      </c>
      <c r="C37" s="10">
        <v>0.19969999999999999</v>
      </c>
      <c r="D37" s="10">
        <v>6423000000000</v>
      </c>
      <c r="E37" s="10">
        <v>321800000000</v>
      </c>
      <c r="F37" s="10">
        <v>263400</v>
      </c>
      <c r="G37" s="10">
        <v>1413000</v>
      </c>
      <c r="H37" s="10">
        <v>2.374E-4</v>
      </c>
      <c r="I37" s="10">
        <v>2.6259999999999999E-2</v>
      </c>
      <c r="J37" s="10"/>
      <c r="K37" s="22"/>
      <c r="L37" s="32" t="s">
        <v>14</v>
      </c>
      <c r="M37">
        <f>STDEV(C32,C34,C36)</f>
        <v>1.1229128787814875</v>
      </c>
      <c r="N37">
        <f t="shared" ref="N37:O37" si="22">STDEV(D32,D34,D36)</f>
        <v>6632.01156010251</v>
      </c>
      <c r="O37">
        <f t="shared" si="22"/>
        <v>8527.5685475599257</v>
      </c>
      <c r="P37">
        <f>STDEV((D32+E32),(D34+E34),(D36+E36))</f>
        <v>15091.955119643491</v>
      </c>
      <c r="Q37" s="33">
        <f>STDEV(F32,F34,F36)</f>
        <v>7.1325781582614753E-2</v>
      </c>
      <c r="R37">
        <f t="shared" ref="R37:U37" si="23">STDEV(G32,G34,G36)</f>
        <v>9.7836033961589713E-2</v>
      </c>
      <c r="S37" s="33">
        <f t="shared" si="23"/>
        <v>4.7648014998878321E-5</v>
      </c>
      <c r="T37">
        <f t="shared" si="23"/>
        <v>1.0212247548899305E-2</v>
      </c>
      <c r="U37" s="33">
        <f t="shared" si="23"/>
        <v>6.0564786248556459E-4</v>
      </c>
    </row>
    <row r="38" spans="1:21" x14ac:dyDescent="0.25">
      <c r="A38" s="26">
        <v>21</v>
      </c>
      <c r="B38" s="18" t="s">
        <v>20</v>
      </c>
      <c r="C38" s="9">
        <v>35.94</v>
      </c>
      <c r="D38" s="10">
        <v>134500</v>
      </c>
      <c r="E38" s="10">
        <v>3132</v>
      </c>
      <c r="F38" s="10">
        <v>4.8870000000000001E-4</v>
      </c>
      <c r="G38" s="9">
        <v>1</v>
      </c>
      <c r="H38" s="10">
        <v>1.797E-3</v>
      </c>
      <c r="I38" s="10">
        <v>0.84230000000000005</v>
      </c>
      <c r="J38" s="10">
        <v>2.4949999999999998E-3</v>
      </c>
    </row>
    <row r="39" spans="1:21" x14ac:dyDescent="0.25">
      <c r="A39" s="26"/>
      <c r="B39" s="12" t="s">
        <v>10</v>
      </c>
      <c r="C39" s="10">
        <v>0.21160000000000001</v>
      </c>
      <c r="D39" s="10">
        <v>5443000</v>
      </c>
      <c r="E39" s="10">
        <v>2633</v>
      </c>
      <c r="F39" s="10">
        <v>1.2520000000000001E-4</v>
      </c>
      <c r="G39" s="10">
        <v>0.80389999999999995</v>
      </c>
      <c r="H39" s="10">
        <v>8.8300000000000005E-5</v>
      </c>
      <c r="I39" s="10">
        <v>1.439E-2</v>
      </c>
      <c r="J39" s="10"/>
    </row>
    <row r="40" spans="1:21" x14ac:dyDescent="0.25">
      <c r="A40" s="26"/>
      <c r="B40" s="11" t="s">
        <v>21</v>
      </c>
      <c r="C40" s="9">
        <v>38.82</v>
      </c>
      <c r="D40" s="10">
        <v>12560</v>
      </c>
      <c r="E40" s="10">
        <v>27350</v>
      </c>
      <c r="F40" s="10">
        <v>0.112</v>
      </c>
      <c r="G40" s="10">
        <v>1.1480000000000001E-2</v>
      </c>
      <c r="H40" s="10">
        <v>2.049E-3</v>
      </c>
      <c r="I40" s="10">
        <v>0.83309999999999995</v>
      </c>
      <c r="J40" s="10">
        <v>5.1440000000000001E-3</v>
      </c>
    </row>
    <row r="41" spans="1:21" x14ac:dyDescent="0.25">
      <c r="A41" s="26"/>
      <c r="B41" s="12" t="s">
        <v>10</v>
      </c>
      <c r="C41" s="10">
        <v>0.25</v>
      </c>
      <c r="D41" s="10">
        <v>1.173E+17</v>
      </c>
      <c r="E41" s="10">
        <v>60880000000</v>
      </c>
      <c r="F41" s="10">
        <v>22470000</v>
      </c>
      <c r="G41" s="10">
        <v>154400000</v>
      </c>
      <c r="H41" s="10">
        <v>7.6530000000000001E-4</v>
      </c>
      <c r="I41" s="10">
        <v>6.4810000000000006E-2</v>
      </c>
      <c r="J41" s="10"/>
    </row>
    <row r="42" spans="1:21" x14ac:dyDescent="0.25">
      <c r="A42" s="26"/>
      <c r="B42" s="11" t="s">
        <v>22</v>
      </c>
      <c r="C42" s="9">
        <v>43.07</v>
      </c>
      <c r="D42" s="10">
        <v>86010</v>
      </c>
      <c r="E42" s="10">
        <v>6340</v>
      </c>
      <c r="F42" s="10">
        <v>3.7629999999999999E-4</v>
      </c>
      <c r="G42" s="10">
        <v>0.99360000000000004</v>
      </c>
      <c r="H42" s="10">
        <v>1.5679999999999999E-3</v>
      </c>
      <c r="I42" s="10">
        <v>0.87680000000000002</v>
      </c>
      <c r="J42" s="10">
        <v>3.9560000000000003E-3</v>
      </c>
      <c r="K42" s="21"/>
      <c r="L42" s="32" t="s">
        <v>13</v>
      </c>
      <c r="M42">
        <f>AVERAGE(C38,C40,C42)</f>
        <v>39.276666666666664</v>
      </c>
      <c r="N42">
        <f t="shared" ref="N42:O42" si="24">AVERAGE(D38,D40,D42)</f>
        <v>77690</v>
      </c>
      <c r="O42">
        <f t="shared" si="24"/>
        <v>12274</v>
      </c>
      <c r="P42">
        <f>AVERAGE((D38+E38),(D40+E40),(D42+E42))</f>
        <v>89964</v>
      </c>
      <c r="Q42" s="33">
        <f>AVERAGE(F38,F40,F42)</f>
        <v>3.7621666666666664E-2</v>
      </c>
      <c r="R42">
        <f t="shared" ref="R42:U42" si="25">AVERAGE(G38,G40,G42)</f>
        <v>0.66835999999999995</v>
      </c>
      <c r="S42" s="33">
        <f t="shared" si="25"/>
        <v>1.8046666666666669E-3</v>
      </c>
      <c r="T42">
        <f t="shared" si="25"/>
        <v>0.85073333333333334</v>
      </c>
      <c r="U42" s="33">
        <f t="shared" si="25"/>
        <v>3.8650000000000004E-3</v>
      </c>
    </row>
    <row r="43" spans="1:21" ht="15.75" thickBot="1" x14ac:dyDescent="0.3">
      <c r="A43" s="26"/>
      <c r="B43" s="17" t="s">
        <v>10</v>
      </c>
      <c r="C43" s="10">
        <v>0.24729999999999999</v>
      </c>
      <c r="D43" s="10">
        <v>3978000</v>
      </c>
      <c r="E43" s="10">
        <v>8205</v>
      </c>
      <c r="F43" s="10">
        <v>2.9980000000000002E-4</v>
      </c>
      <c r="G43" s="10">
        <v>1.9830000000000001</v>
      </c>
      <c r="H43" s="10">
        <v>6.9449999999999994E-5</v>
      </c>
      <c r="I43" s="10">
        <v>1.3860000000000001E-2</v>
      </c>
      <c r="J43" s="10"/>
      <c r="K43" s="22"/>
      <c r="L43" s="32" t="s">
        <v>14</v>
      </c>
      <c r="M43">
        <f>STDEV(C38,C40,C42)</f>
        <v>3.5868695729470486</v>
      </c>
      <c r="N43">
        <f t="shared" ref="N43:O43" si="26">STDEV(D38,D40,D42)</f>
        <v>61394.280678252107</v>
      </c>
      <c r="O43">
        <f t="shared" si="26"/>
        <v>13154.358517236788</v>
      </c>
      <c r="P43">
        <f>STDEV((D38+E38),(D40+E40),(D42+E42))</f>
        <v>48904.673273624881</v>
      </c>
      <c r="Q43" s="33">
        <f>STDEV(F38,F40,F42)</f>
        <v>6.4413550674709233E-2</v>
      </c>
      <c r="R43">
        <f t="shared" ref="R43:U43" si="27">STDEV(G38,G40,G42)</f>
        <v>0.56888376739014102</v>
      </c>
      <c r="S43" s="33">
        <f t="shared" si="27"/>
        <v>2.4059163188551124E-4</v>
      </c>
      <c r="T43">
        <f t="shared" si="27"/>
        <v>2.3038301442018991E-2</v>
      </c>
      <c r="U43" s="33">
        <f t="shared" si="27"/>
        <v>1.3268424925363222E-3</v>
      </c>
    </row>
    <row r="44" spans="1:21" x14ac:dyDescent="0.25">
      <c r="A44" s="26"/>
      <c r="B44" s="16" t="s">
        <v>23</v>
      </c>
      <c r="C44" s="9">
        <v>34.9</v>
      </c>
      <c r="D44" s="10">
        <v>3243</v>
      </c>
      <c r="E44" s="10">
        <v>14720</v>
      </c>
      <c r="F44" s="10">
        <v>2.8250000000000001E-9</v>
      </c>
      <c r="G44" s="10">
        <v>6.5719999999999997E-3</v>
      </c>
      <c r="H44" s="10">
        <v>1.8240000000000001E-3</v>
      </c>
      <c r="I44" s="10">
        <v>0.89870000000000005</v>
      </c>
      <c r="J44" s="10">
        <v>7.9909999999999996E-4</v>
      </c>
    </row>
    <row r="45" spans="1:21" x14ac:dyDescent="0.25">
      <c r="A45" s="26"/>
      <c r="B45" s="12" t="s">
        <v>10</v>
      </c>
      <c r="C45" s="10">
        <v>0.20230000000000001</v>
      </c>
      <c r="D45" s="10">
        <v>898100000000</v>
      </c>
      <c r="E45" s="10">
        <v>898100000000</v>
      </c>
      <c r="F45" s="10">
        <v>64.37</v>
      </c>
      <c r="G45" s="10">
        <v>150900000</v>
      </c>
      <c r="H45" s="10">
        <v>1.84E-4</v>
      </c>
      <c r="I45" s="10">
        <v>2.4479999999999998E-2</v>
      </c>
      <c r="J45" s="10"/>
    </row>
    <row r="46" spans="1:21" x14ac:dyDescent="0.25">
      <c r="A46" s="26"/>
      <c r="B46" s="11" t="s">
        <v>24</v>
      </c>
      <c r="C46" s="9">
        <v>36.67</v>
      </c>
      <c r="D46" s="10">
        <v>24490</v>
      </c>
      <c r="E46" s="10">
        <v>17110</v>
      </c>
      <c r="F46" s="10">
        <v>6.5290000000000001E-3</v>
      </c>
      <c r="G46" s="10">
        <v>1.4210000000000001E-4</v>
      </c>
      <c r="H46" s="10">
        <v>1.7669999999999999E-3</v>
      </c>
      <c r="I46" s="10">
        <v>0.88060000000000005</v>
      </c>
      <c r="J46" s="10">
        <v>1.1739999999999999E-3</v>
      </c>
    </row>
    <row r="47" spans="1:21" x14ac:dyDescent="0.25">
      <c r="A47" s="26"/>
      <c r="B47" s="12" t="s">
        <v>10</v>
      </c>
      <c r="C47" s="10">
        <v>0.2205</v>
      </c>
      <c r="D47" s="10">
        <v>1.228E+16</v>
      </c>
      <c r="E47" s="10">
        <v>1510000000000</v>
      </c>
      <c r="F47" s="10">
        <v>75230000</v>
      </c>
      <c r="G47" s="10">
        <v>951600</v>
      </c>
      <c r="H47" s="10">
        <v>2.364E-4</v>
      </c>
      <c r="I47" s="10">
        <v>3.117E-2</v>
      </c>
      <c r="J47" s="10"/>
    </row>
    <row r="48" spans="1:21" x14ac:dyDescent="0.25">
      <c r="A48" s="26"/>
      <c r="B48" s="11" t="s">
        <v>25</v>
      </c>
      <c r="C48" s="9">
        <v>35.79</v>
      </c>
      <c r="D48" s="10">
        <v>6679</v>
      </c>
      <c r="E48" s="10">
        <v>2956</v>
      </c>
      <c r="F48" s="10">
        <v>1.6310000000000001E-10</v>
      </c>
      <c r="G48" s="10">
        <v>1.112E-2</v>
      </c>
      <c r="H48" s="10">
        <v>1.6949999999999999E-3</v>
      </c>
      <c r="I48" s="10">
        <v>0.87380000000000002</v>
      </c>
      <c r="J48" s="10">
        <v>1.632E-3</v>
      </c>
      <c r="L48" s="32" t="s">
        <v>13</v>
      </c>
      <c r="M48">
        <f>AVERAGE(C44,C46,C48)</f>
        <v>35.786666666666662</v>
      </c>
      <c r="N48">
        <f t="shared" ref="N48:O48" si="28">AVERAGE(D44,D46,D48)</f>
        <v>11470.666666666666</v>
      </c>
      <c r="O48">
        <f t="shared" si="28"/>
        <v>11595.333333333334</v>
      </c>
      <c r="P48">
        <f>AVERAGE((D44+E44),(D46+E46),(D48+E48))</f>
        <v>23066</v>
      </c>
      <c r="Q48" s="33">
        <f>AVERAGE(F44,F46,F48)</f>
        <v>2.1763343293666666E-3</v>
      </c>
      <c r="R48">
        <f t="shared" ref="R48:U48" si="29">AVERAGE(G44,G46,G48)</f>
        <v>5.9446999999999998E-3</v>
      </c>
      <c r="S48" s="33">
        <f t="shared" si="29"/>
        <v>1.7619999999999999E-3</v>
      </c>
      <c r="T48">
        <f t="shared" si="29"/>
        <v>0.88436666666666675</v>
      </c>
      <c r="U48" s="33">
        <f t="shared" si="29"/>
        <v>1.2017E-3</v>
      </c>
    </row>
    <row r="49" spans="1:21" ht="15.75" thickBot="1" x14ac:dyDescent="0.3">
      <c r="A49" s="26"/>
      <c r="B49" s="17" t="s">
        <v>10</v>
      </c>
      <c r="C49" s="10">
        <v>0.21160000000000001</v>
      </c>
      <c r="D49" s="10">
        <v>132700000000</v>
      </c>
      <c r="E49" s="10">
        <v>132700000000</v>
      </c>
      <c r="F49" s="10">
        <v>1.3939999999999999</v>
      </c>
      <c r="G49" s="10">
        <v>96370000</v>
      </c>
      <c r="H49" s="10">
        <v>1.783E-4</v>
      </c>
      <c r="I49" s="10">
        <v>2.4410000000000001E-2</v>
      </c>
      <c r="J49" s="10"/>
      <c r="K49" s="22"/>
      <c r="L49" s="32" t="s">
        <v>14</v>
      </c>
      <c r="M49">
        <f>STDEV(C44,C46,C48)</f>
        <v>0.88500470808540677</v>
      </c>
      <c r="N49">
        <f t="shared" ref="N49:O49" si="30">STDEV(D44,D46,D48)</f>
        <v>11405.209526060156</v>
      </c>
      <c r="O49">
        <f t="shared" si="30"/>
        <v>7576.7133595862888</v>
      </c>
      <c r="P49">
        <f>STDEV((D44+E44),(D46+E46),(D48+E48))</f>
        <v>16582.242399627379</v>
      </c>
      <c r="Q49" s="33">
        <f>STDEV(F44,F46,F48)</f>
        <v>3.7695190449491323E-3</v>
      </c>
      <c r="R49">
        <f t="shared" ref="R49:U49" si="31">STDEV(G44,G46,G48)</f>
        <v>5.5157684024984225E-3</v>
      </c>
      <c r="S49" s="33">
        <f t="shared" si="31"/>
        <v>6.4645185435576049E-5</v>
      </c>
      <c r="T49">
        <f t="shared" si="31"/>
        <v>1.2870249932823128E-2</v>
      </c>
      <c r="U49" s="33">
        <f t="shared" si="31"/>
        <v>4.1714034808443073E-4</v>
      </c>
    </row>
    <row r="50" spans="1:21" x14ac:dyDescent="0.25">
      <c r="A50" s="26">
        <v>28</v>
      </c>
      <c r="B50" s="18" t="s">
        <v>20</v>
      </c>
      <c r="C50" s="9">
        <v>34.67</v>
      </c>
      <c r="D50" s="10">
        <v>98730</v>
      </c>
      <c r="E50" s="10">
        <v>2769</v>
      </c>
      <c r="F50" s="10">
        <v>5.2740000000000003E-4</v>
      </c>
      <c r="G50" s="9">
        <v>1</v>
      </c>
      <c r="H50" s="10">
        <v>1.699E-3</v>
      </c>
      <c r="I50" s="10">
        <v>0.84379999999999999</v>
      </c>
      <c r="J50" s="10">
        <v>2.1350000000000002E-3</v>
      </c>
    </row>
    <row r="51" spans="1:21" x14ac:dyDescent="0.25">
      <c r="A51" s="26"/>
      <c r="B51" s="12" t="s">
        <v>10</v>
      </c>
      <c r="C51" s="10">
        <v>0.20499999999999999</v>
      </c>
      <c r="D51" s="10">
        <v>2617000</v>
      </c>
      <c r="E51" s="10">
        <v>1948</v>
      </c>
      <c r="F51" s="10">
        <v>1.137E-4</v>
      </c>
      <c r="G51" s="10">
        <v>0.65459999999999996</v>
      </c>
      <c r="H51" s="10">
        <v>8.1660000000000001E-5</v>
      </c>
      <c r="I51" s="10">
        <v>1.388E-2</v>
      </c>
      <c r="J51" s="9"/>
    </row>
    <row r="52" spans="1:21" x14ac:dyDescent="0.25">
      <c r="A52" s="26"/>
      <c r="B52" s="11" t="s">
        <v>21</v>
      </c>
      <c r="C52" s="9">
        <v>36.25</v>
      </c>
      <c r="D52" s="10">
        <v>28710</v>
      </c>
      <c r="E52" s="10">
        <v>37460</v>
      </c>
      <c r="F52" s="10">
        <v>8.3330000000000003E-4</v>
      </c>
      <c r="G52" s="10">
        <v>6.7799999999999996E-3</v>
      </c>
      <c r="H52" s="10">
        <v>1.98E-3</v>
      </c>
      <c r="I52" s="10">
        <v>0.83379999999999999</v>
      </c>
      <c r="J52" s="10">
        <v>4.2810000000000001E-3</v>
      </c>
    </row>
    <row r="53" spans="1:21" x14ac:dyDescent="0.25">
      <c r="A53" s="26"/>
      <c r="B53" s="12" t="s">
        <v>10</v>
      </c>
      <c r="C53" s="10">
        <v>0.23400000000000001</v>
      </c>
      <c r="D53" s="10">
        <v>336300000000000</v>
      </c>
      <c r="E53" s="10">
        <v>595500000000</v>
      </c>
      <c r="F53" s="10">
        <v>41040</v>
      </c>
      <c r="G53" s="10">
        <v>6677000</v>
      </c>
      <c r="H53" s="10">
        <v>7.2070000000000001E-4</v>
      </c>
      <c r="I53" s="10">
        <v>6.2420000000000003E-2</v>
      </c>
      <c r="J53" s="9"/>
    </row>
    <row r="54" spans="1:21" x14ac:dyDescent="0.25">
      <c r="A54" s="26"/>
      <c r="B54" s="11" t="s">
        <v>22</v>
      </c>
      <c r="C54" s="9">
        <v>33.200000000000003</v>
      </c>
      <c r="D54" s="10">
        <v>9386</v>
      </c>
      <c r="E54" s="10">
        <v>7.8879999999999999</v>
      </c>
      <c r="F54" s="10">
        <v>1.505E-3</v>
      </c>
      <c r="G54" s="10">
        <v>0.87450000000000006</v>
      </c>
      <c r="H54" s="10">
        <v>2.1220000000000001E-7</v>
      </c>
      <c r="I54" s="10">
        <v>1</v>
      </c>
      <c r="J54" s="10">
        <v>4.9049999999999996E-3</v>
      </c>
      <c r="L54" s="32" t="s">
        <v>13</v>
      </c>
      <c r="M54">
        <f>AVERAGE(C50,C52,C54)</f>
        <v>34.706666666666671</v>
      </c>
      <c r="N54">
        <f t="shared" ref="N54:O54" si="32">AVERAGE(D50,D52,D54)</f>
        <v>45608.666666666664</v>
      </c>
      <c r="O54">
        <f t="shared" si="32"/>
        <v>13412.296</v>
      </c>
      <c r="P54">
        <f>AVERAGE((D50+E50),(D52+E52),(D54+E54))</f>
        <v>59020.962666666666</v>
      </c>
      <c r="Q54" s="33">
        <f>AVERAGE(F50,F52,F54)</f>
        <v>9.5523333333333337E-4</v>
      </c>
      <c r="R54">
        <f t="shared" ref="R54:U54" si="33">AVERAGE(G50,G52,G54)</f>
        <v>0.62709333333333339</v>
      </c>
      <c r="S54" s="33">
        <f t="shared" si="33"/>
        <v>1.2264040666666667E-3</v>
      </c>
      <c r="T54">
        <f t="shared" si="33"/>
        <v>0.89253333333333329</v>
      </c>
      <c r="U54" s="33">
        <f t="shared" si="33"/>
        <v>3.7736666666666665E-3</v>
      </c>
    </row>
    <row r="55" spans="1:21" ht="15.75" thickBot="1" x14ac:dyDescent="0.3">
      <c r="A55" s="26"/>
      <c r="B55" s="17" t="s">
        <v>10</v>
      </c>
      <c r="C55" s="10">
        <v>3.49</v>
      </c>
      <c r="D55" s="10">
        <v>2416</v>
      </c>
      <c r="E55" s="10">
        <v>3.5470000000000002</v>
      </c>
      <c r="F55" s="10">
        <v>1.982E-5</v>
      </c>
      <c r="G55" s="10">
        <v>6.0850000000000001E-3</v>
      </c>
      <c r="H55" s="10">
        <v>3.8159999999999998E-7</v>
      </c>
      <c r="I55" s="10">
        <v>0.1948</v>
      </c>
      <c r="J55" s="9"/>
      <c r="K55" s="23"/>
      <c r="L55" s="32" t="s">
        <v>14</v>
      </c>
      <c r="M55">
        <f>STDEV(C50,C52,C54)</f>
        <v>1.5253305652655522</v>
      </c>
      <c r="N55">
        <f t="shared" ref="N55:O55" si="34">STDEV(D50,D52,D54)</f>
        <v>47008.098082493547</v>
      </c>
      <c r="O55">
        <f t="shared" si="34"/>
        <v>20871.631120323302</v>
      </c>
      <c r="P55">
        <f>STDEV((D50+E50),(D52+E52),(D54+E54))</f>
        <v>46466.864163919876</v>
      </c>
      <c r="Q55" s="33">
        <f>STDEV(F50,F52,F54)</f>
        <v>5.0007623752117375E-4</v>
      </c>
      <c r="R55">
        <f t="shared" ref="R55:U55" si="35">STDEV(G50,G52,G54)</f>
        <v>0.54085953456820313</v>
      </c>
      <c r="S55" s="33">
        <f t="shared" si="35"/>
        <v>1.071167643466518E-3</v>
      </c>
      <c r="T55">
        <f t="shared" si="35"/>
        <v>9.3203075771850649E-2</v>
      </c>
      <c r="U55" s="33">
        <f t="shared" si="35"/>
        <v>1.4530193850507752E-3</v>
      </c>
    </row>
    <row r="56" spans="1:21" x14ac:dyDescent="0.25">
      <c r="A56" s="26"/>
      <c r="B56" s="16" t="s">
        <v>23</v>
      </c>
      <c r="C56" s="9">
        <v>31.77</v>
      </c>
      <c r="D56" s="10">
        <v>87850</v>
      </c>
      <c r="E56" s="10">
        <v>38670</v>
      </c>
      <c r="F56" s="10">
        <v>2.0489999999999999E-9</v>
      </c>
      <c r="G56" s="10">
        <v>8.6899999999999998E-3</v>
      </c>
      <c r="H56" s="10">
        <v>1.797E-3</v>
      </c>
      <c r="I56" s="10">
        <v>0.89119999999999999</v>
      </c>
      <c r="J56" s="10">
        <v>3.9029999999999998E-3</v>
      </c>
      <c r="K56" s="24"/>
      <c r="L56" s="4"/>
    </row>
    <row r="57" spans="1:21" x14ac:dyDescent="0.25">
      <c r="A57" s="26"/>
      <c r="B57" s="12" t="s">
        <v>10</v>
      </c>
      <c r="C57" s="10">
        <v>0.18529999999999999</v>
      </c>
      <c r="D57" s="10">
        <v>41910000000000</v>
      </c>
      <c r="E57" s="10">
        <v>41910000000000</v>
      </c>
      <c r="F57" s="10">
        <v>1.367</v>
      </c>
      <c r="G57" s="10">
        <v>10210000</v>
      </c>
      <c r="H57" s="10">
        <v>1.773E-4</v>
      </c>
      <c r="I57" s="10">
        <v>2.3429999999999999E-2</v>
      </c>
      <c r="J57" s="9"/>
    </row>
    <row r="58" spans="1:21" x14ac:dyDescent="0.25">
      <c r="A58" s="26"/>
      <c r="B58" s="11" t="s">
        <v>24</v>
      </c>
      <c r="C58" s="9">
        <v>33.93</v>
      </c>
      <c r="D58" s="10">
        <v>11880</v>
      </c>
      <c r="E58" s="10">
        <v>2498</v>
      </c>
      <c r="F58" s="10">
        <v>1.118E-11</v>
      </c>
      <c r="G58" s="10">
        <v>1.504E-2</v>
      </c>
      <c r="H58" s="10">
        <v>1.714E-3</v>
      </c>
      <c r="I58" s="10">
        <v>0.87990000000000002</v>
      </c>
      <c r="J58" s="10">
        <v>2.6670000000000001E-3</v>
      </c>
      <c r="K58" s="24"/>
      <c r="L58" s="4"/>
    </row>
    <row r="59" spans="1:21" x14ac:dyDescent="0.25">
      <c r="A59" s="26"/>
      <c r="B59" s="12" t="s">
        <v>10</v>
      </c>
      <c r="C59" s="10">
        <v>0.19989999999999999</v>
      </c>
      <c r="D59" s="10">
        <v>1011000000000</v>
      </c>
      <c r="E59" s="10">
        <v>1011000000000</v>
      </c>
      <c r="F59" s="10">
        <v>0.53739999999999999</v>
      </c>
      <c r="G59" s="10">
        <v>736100000</v>
      </c>
      <c r="H59" s="10">
        <v>1.7679999999999999E-4</v>
      </c>
      <c r="I59" s="10">
        <v>2.402E-2</v>
      </c>
      <c r="J59" s="9"/>
      <c r="K59" s="24"/>
      <c r="L59" s="4"/>
    </row>
    <row r="60" spans="1:21" x14ac:dyDescent="0.25">
      <c r="A60" s="26"/>
      <c r="B60" s="11" t="s">
        <v>25</v>
      </c>
      <c r="C60" s="9">
        <v>33.270000000000003</v>
      </c>
      <c r="D60" s="10">
        <v>4357</v>
      </c>
      <c r="E60" s="10">
        <v>5493</v>
      </c>
      <c r="F60" s="10">
        <v>1.2420000000000001E-11</v>
      </c>
      <c r="G60" s="10">
        <v>1.0120000000000001E-2</v>
      </c>
      <c r="H60" s="10">
        <v>1.6050000000000001E-3</v>
      </c>
      <c r="I60" s="10">
        <v>0.87460000000000004</v>
      </c>
      <c r="J60" s="10">
        <v>2.2469999999999999E-3</v>
      </c>
      <c r="K60" s="24"/>
      <c r="L60" s="32" t="s">
        <v>13</v>
      </c>
      <c r="M60">
        <f>AVERAGE(C56,C58,C60)</f>
        <v>32.99</v>
      </c>
      <c r="N60">
        <f t="shared" ref="N60:O60" si="36">AVERAGE(D56,D58,D60)</f>
        <v>34695.666666666664</v>
      </c>
      <c r="O60">
        <f t="shared" si="36"/>
        <v>15553.666666666666</v>
      </c>
      <c r="P60">
        <f>AVERAGE((D56+E56),(D58+E58),(D60+E60))</f>
        <v>50249.333333333336</v>
      </c>
      <c r="Q60" s="33">
        <f>AVERAGE(F56,F58,F60)</f>
        <v>6.9086666666666651E-10</v>
      </c>
      <c r="R60">
        <f t="shared" ref="R60:U60" si="37">AVERAGE(G56,G58,G60)</f>
        <v>1.1283333333333334E-2</v>
      </c>
      <c r="S60" s="33">
        <f t="shared" si="37"/>
        <v>1.7053333333333337E-3</v>
      </c>
      <c r="T60">
        <f t="shared" si="37"/>
        <v>0.88190000000000002</v>
      </c>
      <c r="U60" s="33">
        <f t="shared" si="37"/>
        <v>2.9389999999999993E-3</v>
      </c>
    </row>
    <row r="61" spans="1:21" ht="15.75" thickBot="1" x14ac:dyDescent="0.3">
      <c r="A61" s="26"/>
      <c r="B61" s="17" t="s">
        <v>10</v>
      </c>
      <c r="C61" s="10">
        <v>0.19769999999999999</v>
      </c>
      <c r="D61" s="10">
        <v>207900000000</v>
      </c>
      <c r="E61" s="10">
        <v>207900000000</v>
      </c>
      <c r="F61" s="10">
        <v>3.7789999999999999</v>
      </c>
      <c r="G61" s="10">
        <v>3117000000</v>
      </c>
      <c r="H61" s="10">
        <v>1.5919999999999999E-4</v>
      </c>
      <c r="I61" s="10">
        <v>2.2800000000000001E-2</v>
      </c>
      <c r="J61" s="9"/>
      <c r="K61" s="23"/>
      <c r="L61" s="32" t="s">
        <v>14</v>
      </c>
      <c r="M61">
        <f>STDEV(C56,C58,C60)</f>
        <v>1.1068875281617374</v>
      </c>
      <c r="N61">
        <f t="shared" ref="N61:O61" si="38">STDEV(D56,D58,D60)</f>
        <v>46186.429244241575</v>
      </c>
      <c r="O61">
        <f t="shared" si="38"/>
        <v>20075.262297995843</v>
      </c>
      <c r="P61">
        <f>STDEV((D56+E56),(D58+E58),(D60+E60))</f>
        <v>66091.123771148981</v>
      </c>
      <c r="Q61" s="33">
        <f>STDEV(F56,F58,F60)</f>
        <v>1.176178131803739E-9</v>
      </c>
      <c r="R61">
        <f t="shared" ref="R61:U61" si="39">STDEV(G56,G58,G60)</f>
        <v>3.3310108575826244E-3</v>
      </c>
      <c r="S61" s="33">
        <f t="shared" si="39"/>
        <v>9.6292955782514663E-5</v>
      </c>
      <c r="T61">
        <f t="shared" si="39"/>
        <v>8.478797084492562E-3</v>
      </c>
      <c r="U61" s="33">
        <f t="shared" si="39"/>
        <v>8.6085538855257206E-4</v>
      </c>
    </row>
    <row r="62" spans="1:21" x14ac:dyDescent="0.25">
      <c r="K62" s="24"/>
    </row>
  </sheetData>
  <mergeCells count="5">
    <mergeCell ref="A38:A49"/>
    <mergeCell ref="A50:A61"/>
    <mergeCell ref="A2:A13"/>
    <mergeCell ref="A14:A25"/>
    <mergeCell ref="A26:A37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EDFE9DD78E7304780A1B91598A5B64D" ma:contentTypeVersion="15" ma:contentTypeDescription="Create a new document." ma:contentTypeScope="" ma:versionID="f08730c42f778f63ca6a804c1b49d8db">
  <xsd:schema xmlns:xsd="http://www.w3.org/2001/XMLSchema" xmlns:xs="http://www.w3.org/2001/XMLSchema" xmlns:p="http://schemas.microsoft.com/office/2006/metadata/properties" xmlns:ns3="c69f59ab-6318-43f7-8784-08f95587e983" xmlns:ns4="ae29b9e6-39ef-407d-9b98-92634ef6d948" targetNamespace="http://schemas.microsoft.com/office/2006/metadata/properties" ma:root="true" ma:fieldsID="c0dc8e7b2eb0e5de721f30a9c77e7e8b" ns3:_="" ns4:_="">
    <xsd:import namespace="c69f59ab-6318-43f7-8784-08f95587e983"/>
    <xsd:import namespace="ae29b9e6-39ef-407d-9b98-92634ef6d948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69f59ab-6318-43f7-8784-08f95587e98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_activity" ma:index="22" nillable="true" ma:displayName="_activity" ma:hidden="true" ma:internalName="_activity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29b9e6-39ef-407d-9b98-92634ef6d94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c69f59ab-6318-43f7-8784-08f95587e98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060E793-8C5C-4B80-A002-9D9F62C2AD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69f59ab-6318-43f7-8784-08f95587e983"/>
    <ds:schemaRef ds:uri="ae29b9e6-39ef-407d-9b98-92634ef6d94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B09291D-DA12-42B8-BD9A-D770785BBFD2}">
  <ds:schemaRefs>
    <ds:schemaRef ds:uri="http://schemas.microsoft.com/office/2006/metadata/properties"/>
    <ds:schemaRef ds:uri="http://schemas.microsoft.com/office/infopath/2007/PartnerControls"/>
    <ds:schemaRef ds:uri="c69f59ab-6318-43f7-8784-08f95587e983"/>
  </ds:schemaRefs>
</ds:datastoreItem>
</file>

<file path=customXml/itemProps3.xml><?xml version="1.0" encoding="utf-8"?>
<ds:datastoreItem xmlns:ds="http://schemas.openxmlformats.org/officeDocument/2006/customXml" ds:itemID="{03D80622-AB62-4C49-A5C1-59E1F1ADB4A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Notes</vt:lpstr>
      <vt:lpstr>ECM_Film &amp; double layer_Control</vt:lpstr>
      <vt:lpstr>ECM_Film &amp; double layer_Test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Liam Jones</dc:creator>
  <cp:keywords/>
  <dc:description/>
  <cp:lastModifiedBy>Liam Jones</cp:lastModifiedBy>
  <cp:revision/>
  <dcterms:created xsi:type="dcterms:W3CDTF">2023-02-03T15:52:57Z</dcterms:created>
  <dcterms:modified xsi:type="dcterms:W3CDTF">2023-03-13T17:18:31Z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0x0101008EDFE9DD78E7304780A1B91598A5B64D</vt:lpwstr>
  </property>
</Properties>
</file>